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8800" windowHeight="12210" activeTab="3"/>
  </bookViews>
  <sheets>
    <sheet name="Stavba" sheetId="1" r:id="rId1"/>
    <sheet name="IO 01 IO 01 KL" sheetId="2" r:id="rId2"/>
    <sheet name="IO 01 IO 01 Rek" sheetId="3" r:id="rId3"/>
    <sheet name="IO 01 IO 01 Pol" sheetId="4" r:id="rId4"/>
    <sheet name="VNON VNON KL" sheetId="5" r:id="rId5"/>
    <sheet name="VNON VNON Rek" sheetId="6" r:id="rId6"/>
    <sheet name="VNON VNON Pol" sheetId="7" r:id="rId7"/>
  </sheets>
  <definedNames>
    <definedName name="CelkemObjekty" localSheetId="0">Stavba!$F$32</definedName>
    <definedName name="CisloStavby" localSheetId="0">Stavba!$D$5</definedName>
    <definedName name="dadresa" localSheetId="0">Stavba!$D$8</definedName>
    <definedName name="DIČ" localSheetId="0">Stavba!$K$8</definedName>
    <definedName name="dmisto" localSheetId="0">Stavba!$D$9</definedName>
    <definedName name="dpsc" localSheetId="0">Stavba!$C$9</definedName>
    <definedName name="IČO" localSheetId="0">Stavba!$K$7</definedName>
    <definedName name="NazevObjektu" localSheetId="0">Stavba!$C$29</definedName>
    <definedName name="NazevStavby" localSheetId="0">Stavba!$E$5</definedName>
    <definedName name="_xlnm.Print_Titles" localSheetId="3">'IO 01 IO 01 Pol'!$1:$6</definedName>
    <definedName name="_xlnm.Print_Titles" localSheetId="2">'IO 01 IO 01 Rek'!$1:$6</definedName>
    <definedName name="_xlnm.Print_Titles" localSheetId="6">'VNON VNON Pol'!$1:$6</definedName>
    <definedName name="_xlnm.Print_Titles" localSheetId="5">'VNON VNON Rek'!$1:$6</definedName>
    <definedName name="Objednatel" localSheetId="0">Stavba!$D$11</definedName>
    <definedName name="Objekt" localSheetId="0">Stavba!$B$29</definedName>
    <definedName name="_xlnm.Print_Area" localSheetId="1">'IO 01 IO 01 KL'!$A$1:$G$45</definedName>
    <definedName name="_xlnm.Print_Area" localSheetId="3">'IO 01 IO 01 Pol'!$A$1:$K$243</definedName>
    <definedName name="_xlnm.Print_Area" localSheetId="2">'IO 01 IO 01 Rek'!$A$1:$I$19</definedName>
    <definedName name="_xlnm.Print_Area" localSheetId="0">Stavba!$B$1:$J$56</definedName>
    <definedName name="_xlnm.Print_Area" localSheetId="4">'VNON VNON KL'!$A$1:$G$45</definedName>
    <definedName name="_xlnm.Print_Area" localSheetId="6">'VNON VNON Pol'!$A$1:$K$33</definedName>
    <definedName name="_xlnm.Print_Area" localSheetId="5">'VNON VNON Rek'!$A$1:$I$14</definedName>
    <definedName name="odic" localSheetId="0">Stavba!$K$12</definedName>
    <definedName name="oico" localSheetId="0">Stavba!$K$11</definedName>
    <definedName name="omisto" localSheetId="0">Stavba!$D$13</definedName>
    <definedName name="onazev" localSheetId="0">Stavba!$D$12</definedName>
    <definedName name="opsc" localSheetId="0">Stavba!$C$13</definedName>
    <definedName name="SazbaDPH1" localSheetId="0">Stavba!$D$19</definedName>
    <definedName name="SazbaDPH2" localSheetId="0">Stavba!$D$21</definedName>
    <definedName name="solver_lin" localSheetId="3" hidden="1">0</definedName>
    <definedName name="solver_lin" localSheetId="6" hidden="1">0</definedName>
    <definedName name="solver_num" localSheetId="3" hidden="1">0</definedName>
    <definedName name="solver_num" localSheetId="6" hidden="1">0</definedName>
    <definedName name="solver_opt" localSheetId="3" hidden="1">'IO 01 IO 01 Pol'!#REF!</definedName>
    <definedName name="solver_opt" localSheetId="6" hidden="1">'VNON VNON Pol'!#REF!</definedName>
    <definedName name="solver_typ" localSheetId="3" hidden="1">1</definedName>
    <definedName name="solver_typ" localSheetId="6" hidden="1">1</definedName>
    <definedName name="solver_val" localSheetId="3" hidden="1">0</definedName>
    <definedName name="solver_val" localSheetId="6" hidden="1">0</definedName>
    <definedName name="SoucetDilu" localSheetId="0">Stavba!$F$56:$J$56</definedName>
    <definedName name="StavbaCelkem" localSheetId="0">Stavba!$H$32</definedName>
    <definedName name="Zhotovitel" localSheetId="0">Stavba!$D$7</definedName>
  </definedNames>
  <calcPr calcId="145621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E31" i="7" l="1"/>
  <c r="BD31" i="7"/>
  <c r="BC31" i="7"/>
  <c r="BA31" i="7"/>
  <c r="K31" i="7"/>
  <c r="I31" i="7"/>
  <c r="G31" i="7"/>
  <c r="BB31" i="7" s="1"/>
  <c r="BE29" i="7"/>
  <c r="BD29" i="7"/>
  <c r="BC29" i="7"/>
  <c r="BA29" i="7"/>
  <c r="K29" i="7"/>
  <c r="I29" i="7"/>
  <c r="G29" i="7"/>
  <c r="BB29" i="7" s="1"/>
  <c r="BE27" i="7"/>
  <c r="BD27" i="7"/>
  <c r="BC27" i="7"/>
  <c r="BA27" i="7"/>
  <c r="K27" i="7"/>
  <c r="I27" i="7"/>
  <c r="G27" i="7"/>
  <c r="BB27" i="7" s="1"/>
  <c r="BE26" i="7"/>
  <c r="BD26" i="7"/>
  <c r="BC26" i="7"/>
  <c r="BA26" i="7"/>
  <c r="K26" i="7"/>
  <c r="I26" i="7"/>
  <c r="G26" i="7"/>
  <c r="BB26" i="7" s="1"/>
  <c r="BE24" i="7"/>
  <c r="BD24" i="7"/>
  <c r="BC24" i="7"/>
  <c r="BA24" i="7"/>
  <c r="K24" i="7"/>
  <c r="I24" i="7"/>
  <c r="G24" i="7"/>
  <c r="BB24" i="7" s="1"/>
  <c r="BE13" i="7"/>
  <c r="BD13" i="7"/>
  <c r="BC13" i="7"/>
  <c r="BA13" i="7"/>
  <c r="K13" i="7"/>
  <c r="I13" i="7"/>
  <c r="G13" i="7"/>
  <c r="BB13" i="7" s="1"/>
  <c r="BE12" i="7"/>
  <c r="BD12" i="7"/>
  <c r="BC12" i="7"/>
  <c r="BA12" i="7"/>
  <c r="K12" i="7"/>
  <c r="I12" i="7"/>
  <c r="G12" i="7"/>
  <c r="BB12" i="7" s="1"/>
  <c r="BE10" i="7"/>
  <c r="BD10" i="7"/>
  <c r="BC10" i="7"/>
  <c r="BA10" i="7"/>
  <c r="K10" i="7"/>
  <c r="I10" i="7"/>
  <c r="G10" i="7"/>
  <c r="BB10" i="7" s="1"/>
  <c r="BE8" i="7"/>
  <c r="BD8" i="7"/>
  <c r="BC8" i="7"/>
  <c r="BA8" i="7"/>
  <c r="K8" i="7"/>
  <c r="K33" i="7" s="1"/>
  <c r="I8" i="7"/>
  <c r="G8" i="7"/>
  <c r="BB8" i="7" s="1"/>
  <c r="B7" i="6"/>
  <c r="A7" i="6"/>
  <c r="I33" i="7"/>
  <c r="E4" i="7"/>
  <c r="F3" i="7"/>
  <c r="C33" i="5"/>
  <c r="F33" i="5" s="1"/>
  <c r="C31" i="5"/>
  <c r="BE242" i="4"/>
  <c r="BD242" i="4"/>
  <c r="BD243" i="4" s="1"/>
  <c r="H12" i="3" s="1"/>
  <c r="BC242" i="4"/>
  <c r="BB242" i="4"/>
  <c r="BB243" i="4" s="1"/>
  <c r="F12" i="3" s="1"/>
  <c r="K242" i="4"/>
  <c r="K243" i="4" s="1"/>
  <c r="I242" i="4"/>
  <c r="G242" i="4"/>
  <c r="G243" i="4" s="1"/>
  <c r="B12" i="3"/>
  <c r="A12" i="3"/>
  <c r="BE243" i="4"/>
  <c r="I12" i="3" s="1"/>
  <c r="BC243" i="4"/>
  <c r="G12" i="3" s="1"/>
  <c r="I243" i="4"/>
  <c r="BE238" i="4"/>
  <c r="BD238" i="4"/>
  <c r="BC238" i="4"/>
  <c r="BB238" i="4"/>
  <c r="K238" i="4"/>
  <c r="I238" i="4"/>
  <c r="G238" i="4"/>
  <c r="BA238" i="4" s="1"/>
  <c r="BE230" i="4"/>
  <c r="BD230" i="4"/>
  <c r="BC230" i="4"/>
  <c r="BB230" i="4"/>
  <c r="K230" i="4"/>
  <c r="I230" i="4"/>
  <c r="G230" i="4"/>
  <c r="BA230" i="4" s="1"/>
  <c r="BE229" i="4"/>
  <c r="BD229" i="4"/>
  <c r="BC229" i="4"/>
  <c r="BB229" i="4"/>
  <c r="K229" i="4"/>
  <c r="I229" i="4"/>
  <c r="G229" i="4"/>
  <c r="BA229" i="4" s="1"/>
  <c r="BE228" i="4"/>
  <c r="BD228" i="4"/>
  <c r="BC228" i="4"/>
  <c r="BB228" i="4"/>
  <c r="K228" i="4"/>
  <c r="I228" i="4"/>
  <c r="G228" i="4"/>
  <c r="BA228" i="4" s="1"/>
  <c r="BE220" i="4"/>
  <c r="BD220" i="4"/>
  <c r="BC220" i="4"/>
  <c r="BB220" i="4"/>
  <c r="K220" i="4"/>
  <c r="I220" i="4"/>
  <c r="G220" i="4"/>
  <c r="BA220" i="4" s="1"/>
  <c r="BE215" i="4"/>
  <c r="BD215" i="4"/>
  <c r="BC215" i="4"/>
  <c r="BB215" i="4"/>
  <c r="K215" i="4"/>
  <c r="I215" i="4"/>
  <c r="G215" i="4"/>
  <c r="BA215" i="4" s="1"/>
  <c r="BE209" i="4"/>
  <c r="BD209" i="4"/>
  <c r="BC209" i="4"/>
  <c r="BB209" i="4"/>
  <c r="K209" i="4"/>
  <c r="I209" i="4"/>
  <c r="G209" i="4"/>
  <c r="BA209" i="4" s="1"/>
  <c r="BE208" i="4"/>
  <c r="BD208" i="4"/>
  <c r="BC208" i="4"/>
  <c r="BB208" i="4"/>
  <c r="K208" i="4"/>
  <c r="I208" i="4"/>
  <c r="G208" i="4"/>
  <c r="BA208" i="4" s="1"/>
  <c r="BE207" i="4"/>
  <c r="BD207" i="4"/>
  <c r="BC207" i="4"/>
  <c r="BB207" i="4"/>
  <c r="K207" i="4"/>
  <c r="I207" i="4"/>
  <c r="G207" i="4"/>
  <c r="BA207" i="4" s="1"/>
  <c r="BE205" i="4"/>
  <c r="BD205" i="4"/>
  <c r="BC205" i="4"/>
  <c r="BB205" i="4"/>
  <c r="K205" i="4"/>
  <c r="I205" i="4"/>
  <c r="G205" i="4"/>
  <c r="BA205" i="4" s="1"/>
  <c r="BE197" i="4"/>
  <c r="BD197" i="4"/>
  <c r="BC197" i="4"/>
  <c r="BB197" i="4"/>
  <c r="K197" i="4"/>
  <c r="I197" i="4"/>
  <c r="G197" i="4"/>
  <c r="BA197" i="4" s="1"/>
  <c r="BE191" i="4"/>
  <c r="BD191" i="4"/>
  <c r="BC191" i="4"/>
  <c r="BB191" i="4"/>
  <c r="K191" i="4"/>
  <c r="I191" i="4"/>
  <c r="G191" i="4"/>
  <c r="BA191" i="4" s="1"/>
  <c r="BE190" i="4"/>
  <c r="BD190" i="4"/>
  <c r="BC190" i="4"/>
  <c r="BB190" i="4"/>
  <c r="K190" i="4"/>
  <c r="I190" i="4"/>
  <c r="G190" i="4"/>
  <c r="BA190" i="4" s="1"/>
  <c r="BE188" i="4"/>
  <c r="BD188" i="4"/>
  <c r="BC188" i="4"/>
  <c r="BB188" i="4"/>
  <c r="K188" i="4"/>
  <c r="I188" i="4"/>
  <c r="G188" i="4"/>
  <c r="BA188" i="4" s="1"/>
  <c r="BE171" i="4"/>
  <c r="BD171" i="4"/>
  <c r="BC171" i="4"/>
  <c r="BB171" i="4"/>
  <c r="K171" i="4"/>
  <c r="I171" i="4"/>
  <c r="G171" i="4"/>
  <c r="BA171" i="4" s="1"/>
  <c r="BE166" i="4"/>
  <c r="BD166" i="4"/>
  <c r="BC166" i="4"/>
  <c r="BB166" i="4"/>
  <c r="K166" i="4"/>
  <c r="I166" i="4"/>
  <c r="G166" i="4"/>
  <c r="BA166" i="4" s="1"/>
  <c r="BE165" i="4"/>
  <c r="BD165" i="4"/>
  <c r="BC165" i="4"/>
  <c r="BB165" i="4"/>
  <c r="K165" i="4"/>
  <c r="I165" i="4"/>
  <c r="G165" i="4"/>
  <c r="BA165" i="4" s="1"/>
  <c r="BE164" i="4"/>
  <c r="BD164" i="4"/>
  <c r="BC164" i="4"/>
  <c r="BB164" i="4"/>
  <c r="K164" i="4"/>
  <c r="I164" i="4"/>
  <c r="G164" i="4"/>
  <c r="BA164" i="4" s="1"/>
  <c r="BE163" i="4"/>
  <c r="BD163" i="4"/>
  <c r="BC163" i="4"/>
  <c r="BB163" i="4"/>
  <c r="K163" i="4"/>
  <c r="I163" i="4"/>
  <c r="G163" i="4"/>
  <c r="BA163" i="4" s="1"/>
  <c r="BE158" i="4"/>
  <c r="BD158" i="4"/>
  <c r="BC158" i="4"/>
  <c r="BB158" i="4"/>
  <c r="BA158" i="4"/>
  <c r="K158" i="4"/>
  <c r="I158" i="4"/>
  <c r="G158" i="4"/>
  <c r="BE153" i="4"/>
  <c r="BD153" i="4"/>
  <c r="BC153" i="4"/>
  <c r="BB153" i="4"/>
  <c r="K153" i="4"/>
  <c r="I153" i="4"/>
  <c r="I240" i="4" s="1"/>
  <c r="G153" i="4"/>
  <c r="BA153" i="4" s="1"/>
  <c r="B11" i="3"/>
  <c r="A11" i="3"/>
  <c r="K240" i="4"/>
  <c r="BE150" i="4"/>
  <c r="BD150" i="4"/>
  <c r="BC150" i="4"/>
  <c r="BB150" i="4"/>
  <c r="K150" i="4"/>
  <c r="I150" i="4"/>
  <c r="G150" i="4"/>
  <c r="BA150" i="4" s="1"/>
  <c r="BE149" i="4"/>
  <c r="BD149" i="4"/>
  <c r="BC149" i="4"/>
  <c r="BB149" i="4"/>
  <c r="K149" i="4"/>
  <c r="I149" i="4"/>
  <c r="G149" i="4"/>
  <c r="BA149" i="4" s="1"/>
  <c r="BE148" i="4"/>
  <c r="BD148" i="4"/>
  <c r="BC148" i="4"/>
  <c r="BB148" i="4"/>
  <c r="K148" i="4"/>
  <c r="I148" i="4"/>
  <c r="G148" i="4"/>
  <c r="BA148" i="4" s="1"/>
  <c r="BE147" i="4"/>
  <c r="BD147" i="4"/>
  <c r="BC147" i="4"/>
  <c r="BC151" i="4" s="1"/>
  <c r="G10" i="3" s="1"/>
  <c r="BB147" i="4"/>
  <c r="K147" i="4"/>
  <c r="I147" i="4"/>
  <c r="G147" i="4"/>
  <c r="BA147" i="4" s="1"/>
  <c r="BE146" i="4"/>
  <c r="BD146" i="4"/>
  <c r="BC146" i="4"/>
  <c r="BB146" i="4"/>
  <c r="K146" i="4"/>
  <c r="I146" i="4"/>
  <c r="G146" i="4"/>
  <c r="BA146" i="4" s="1"/>
  <c r="BE142" i="4"/>
  <c r="BD142" i="4"/>
  <c r="BC142" i="4"/>
  <c r="BB142" i="4"/>
  <c r="K142" i="4"/>
  <c r="I142" i="4"/>
  <c r="G142" i="4"/>
  <c r="BA142" i="4" s="1"/>
  <c r="BE140" i="4"/>
  <c r="BD140" i="4"/>
  <c r="BC140" i="4"/>
  <c r="BB140" i="4"/>
  <c r="K140" i="4"/>
  <c r="I140" i="4"/>
  <c r="G140" i="4"/>
  <c r="BA140" i="4" s="1"/>
  <c r="BE138" i="4"/>
  <c r="BD138" i="4"/>
  <c r="BC138" i="4"/>
  <c r="BB138" i="4"/>
  <c r="K138" i="4"/>
  <c r="I138" i="4"/>
  <c r="G138" i="4"/>
  <c r="BA138" i="4" s="1"/>
  <c r="BE129" i="4"/>
  <c r="BD129" i="4"/>
  <c r="BC129" i="4"/>
  <c r="BB129" i="4"/>
  <c r="K129" i="4"/>
  <c r="I129" i="4"/>
  <c r="G129" i="4"/>
  <c r="BA129" i="4" s="1"/>
  <c r="BE125" i="4"/>
  <c r="BD125" i="4"/>
  <c r="BC125" i="4"/>
  <c r="BB125" i="4"/>
  <c r="K125" i="4"/>
  <c r="I125" i="4"/>
  <c r="G125" i="4"/>
  <c r="BA125" i="4" s="1"/>
  <c r="BE121" i="4"/>
  <c r="BD121" i="4"/>
  <c r="BC121" i="4"/>
  <c r="BB121" i="4"/>
  <c r="K121" i="4"/>
  <c r="I121" i="4"/>
  <c r="G121" i="4"/>
  <c r="BA121" i="4" s="1"/>
  <c r="BE120" i="4"/>
  <c r="BD120" i="4"/>
  <c r="BC120" i="4"/>
  <c r="BB120" i="4"/>
  <c r="K120" i="4"/>
  <c r="I120" i="4"/>
  <c r="G120" i="4"/>
  <c r="BA120" i="4" s="1"/>
  <c r="BE116" i="4"/>
  <c r="BD116" i="4"/>
  <c r="BC116" i="4"/>
  <c r="BB116" i="4"/>
  <c r="K116" i="4"/>
  <c r="I116" i="4"/>
  <c r="G116" i="4"/>
  <c r="BA116" i="4" s="1"/>
  <c r="BE112" i="4"/>
  <c r="BD112" i="4"/>
  <c r="BC112" i="4"/>
  <c r="BB112" i="4"/>
  <c r="K112" i="4"/>
  <c r="I112" i="4"/>
  <c r="G112" i="4"/>
  <c r="B10" i="3"/>
  <c r="A10" i="3"/>
  <c r="K151" i="4"/>
  <c r="I151" i="4"/>
  <c r="BE107" i="4"/>
  <c r="BD107" i="4"/>
  <c r="BC107" i="4"/>
  <c r="BB107" i="4"/>
  <c r="BA107" i="4"/>
  <c r="K107" i="4"/>
  <c r="I107" i="4"/>
  <c r="G107" i="4"/>
  <c r="BE104" i="4"/>
  <c r="BD104" i="4"/>
  <c r="BC104" i="4"/>
  <c r="BB104" i="4"/>
  <c r="BA104" i="4"/>
  <c r="K104" i="4"/>
  <c r="I104" i="4"/>
  <c r="G104" i="4"/>
  <c r="BE99" i="4"/>
  <c r="BD99" i="4"/>
  <c r="BD110" i="4" s="1"/>
  <c r="H9" i="3" s="1"/>
  <c r="BC99" i="4"/>
  <c r="BC110" i="4" s="1"/>
  <c r="G9" i="3" s="1"/>
  <c r="BB99" i="4"/>
  <c r="BA99" i="4"/>
  <c r="K99" i="4"/>
  <c r="I99" i="4"/>
  <c r="G99" i="4"/>
  <c r="G110" i="4" s="1"/>
  <c r="B9" i="3"/>
  <c r="A9" i="3"/>
  <c r="BB110" i="4"/>
  <c r="F9" i="3" s="1"/>
  <c r="K110" i="4"/>
  <c r="I110" i="4"/>
  <c r="BE94" i="4"/>
  <c r="BD94" i="4"/>
  <c r="BD97" i="4" s="1"/>
  <c r="H8" i="3" s="1"/>
  <c r="BC94" i="4"/>
  <c r="BC97" i="4" s="1"/>
  <c r="G8" i="3" s="1"/>
  <c r="BB94" i="4"/>
  <c r="BB97" i="4" s="1"/>
  <c r="F8" i="3" s="1"/>
  <c r="K94" i="4"/>
  <c r="K97" i="4" s="1"/>
  <c r="I94" i="4"/>
  <c r="G94" i="4"/>
  <c r="BA94" i="4" s="1"/>
  <c r="BA97" i="4" s="1"/>
  <c r="E8" i="3" s="1"/>
  <c r="B8" i="3"/>
  <c r="A8" i="3"/>
  <c r="BE97" i="4"/>
  <c r="I8" i="3" s="1"/>
  <c r="I97" i="4"/>
  <c r="BE89" i="4"/>
  <c r="BD89" i="4"/>
  <c r="BC89" i="4"/>
  <c r="BB89" i="4"/>
  <c r="K89" i="4"/>
  <c r="I89" i="4"/>
  <c r="G89" i="4"/>
  <c r="BA89" i="4" s="1"/>
  <c r="BE88" i="4"/>
  <c r="BD88" i="4"/>
  <c r="BC88" i="4"/>
  <c r="BB88" i="4"/>
  <c r="K88" i="4"/>
  <c r="I88" i="4"/>
  <c r="G88" i="4"/>
  <c r="BA88" i="4" s="1"/>
  <c r="BE87" i="4"/>
  <c r="BD87" i="4"/>
  <c r="BC87" i="4"/>
  <c r="BB87" i="4"/>
  <c r="K87" i="4"/>
  <c r="I87" i="4"/>
  <c r="G87" i="4"/>
  <c r="BA87" i="4" s="1"/>
  <c r="BE85" i="4"/>
  <c r="BD85" i="4"/>
  <c r="BC85" i="4"/>
  <c r="BB85" i="4"/>
  <c r="BA85" i="4"/>
  <c r="K85" i="4"/>
  <c r="I85" i="4"/>
  <c r="G85" i="4"/>
  <c r="BE81" i="4"/>
  <c r="BD81" i="4"/>
  <c r="BC81" i="4"/>
  <c r="BB81" i="4"/>
  <c r="K81" i="4"/>
  <c r="I81" i="4"/>
  <c r="G81" i="4"/>
  <c r="BA81" i="4" s="1"/>
  <c r="BE70" i="4"/>
  <c r="BD70" i="4"/>
  <c r="BC70" i="4"/>
  <c r="BB70" i="4"/>
  <c r="K70" i="4"/>
  <c r="I70" i="4"/>
  <c r="G70" i="4"/>
  <c r="BA70" i="4" s="1"/>
  <c r="BE69" i="4"/>
  <c r="BD69" i="4"/>
  <c r="BC69" i="4"/>
  <c r="BB69" i="4"/>
  <c r="BA69" i="4"/>
  <c r="K69" i="4"/>
  <c r="I69" i="4"/>
  <c r="G69" i="4"/>
  <c r="BE68" i="4"/>
  <c r="BD68" i="4"/>
  <c r="BC68" i="4"/>
  <c r="BB68" i="4"/>
  <c r="BA68" i="4"/>
  <c r="K68" i="4"/>
  <c r="I68" i="4"/>
  <c r="G68" i="4"/>
  <c r="BE61" i="4"/>
  <c r="BD61" i="4"/>
  <c r="BC61" i="4"/>
  <c r="BB61" i="4"/>
  <c r="K61" i="4"/>
  <c r="I61" i="4"/>
  <c r="G61" i="4"/>
  <c r="BA61" i="4" s="1"/>
  <c r="BE36" i="4"/>
  <c r="BD36" i="4"/>
  <c r="BC36" i="4"/>
  <c r="BB36" i="4"/>
  <c r="K36" i="4"/>
  <c r="I36" i="4"/>
  <c r="G36" i="4"/>
  <c r="BA36" i="4" s="1"/>
  <c r="BE33" i="4"/>
  <c r="BD33" i="4"/>
  <c r="BC33" i="4"/>
  <c r="BB33" i="4"/>
  <c r="BA33" i="4"/>
  <c r="K33" i="4"/>
  <c r="I33" i="4"/>
  <c r="G33" i="4"/>
  <c r="BE30" i="4"/>
  <c r="BD30" i="4"/>
  <c r="BC30" i="4"/>
  <c r="BB30" i="4"/>
  <c r="BA30" i="4"/>
  <c r="K30" i="4"/>
  <c r="I30" i="4"/>
  <c r="G30" i="4"/>
  <c r="BE27" i="4"/>
  <c r="BD27" i="4"/>
  <c r="BC27" i="4"/>
  <c r="BB27" i="4"/>
  <c r="K27" i="4"/>
  <c r="I27" i="4"/>
  <c r="G27" i="4"/>
  <c r="BA27" i="4" s="1"/>
  <c r="BE23" i="4"/>
  <c r="BD23" i="4"/>
  <c r="BC23" i="4"/>
  <c r="BB23" i="4"/>
  <c r="BA23" i="4"/>
  <c r="K23" i="4"/>
  <c r="I23" i="4"/>
  <c r="G23" i="4"/>
  <c r="BE18" i="4"/>
  <c r="BD18" i="4"/>
  <c r="BC18" i="4"/>
  <c r="BB18" i="4"/>
  <c r="K18" i="4"/>
  <c r="I18" i="4"/>
  <c r="G18" i="4"/>
  <c r="BA18" i="4" s="1"/>
  <c r="BE12" i="4"/>
  <c r="BD12" i="4"/>
  <c r="BC12" i="4"/>
  <c r="BB12" i="4"/>
  <c r="K12" i="4"/>
  <c r="I12" i="4"/>
  <c r="G12" i="4"/>
  <c r="BA12" i="4" s="1"/>
  <c r="BE11" i="4"/>
  <c r="BD11" i="4"/>
  <c r="BC11" i="4"/>
  <c r="BB11" i="4"/>
  <c r="BA11" i="4"/>
  <c r="K11" i="4"/>
  <c r="I11" i="4"/>
  <c r="G11" i="4"/>
  <c r="BE10" i="4"/>
  <c r="BD10" i="4"/>
  <c r="BC10" i="4"/>
  <c r="BB10" i="4"/>
  <c r="K10" i="4"/>
  <c r="I10" i="4"/>
  <c r="G10" i="4"/>
  <c r="BA10" i="4" s="1"/>
  <c r="BE8" i="4"/>
  <c r="BD8" i="4"/>
  <c r="BC8" i="4"/>
  <c r="BB8" i="4"/>
  <c r="K8" i="4"/>
  <c r="I8" i="4"/>
  <c r="G8" i="4"/>
  <c r="BA8" i="4" s="1"/>
  <c r="B7" i="3"/>
  <c r="A7" i="3"/>
  <c r="K92" i="4"/>
  <c r="E4" i="4"/>
  <c r="F3" i="4"/>
  <c r="C33" i="2"/>
  <c r="F33" i="2" s="1"/>
  <c r="C31" i="2"/>
  <c r="J56" i="1"/>
  <c r="I56" i="1"/>
  <c r="H56" i="1"/>
  <c r="G56" i="1"/>
  <c r="F56" i="1"/>
  <c r="H41" i="1"/>
  <c r="G41" i="1"/>
  <c r="I40" i="1"/>
  <c r="F40" i="1" s="1"/>
  <c r="I39" i="1"/>
  <c r="F39" i="1" s="1"/>
  <c r="H38" i="1"/>
  <c r="G38" i="1"/>
  <c r="H32" i="1"/>
  <c r="I21" i="1" s="1"/>
  <c r="I22" i="1" s="1"/>
  <c r="G32" i="1"/>
  <c r="I31" i="1"/>
  <c r="F31" i="1" s="1"/>
  <c r="I30" i="1"/>
  <c r="F30" i="1" s="1"/>
  <c r="H29" i="1"/>
  <c r="G29" i="1"/>
  <c r="D22" i="1"/>
  <c r="D20" i="1"/>
  <c r="I19" i="1"/>
  <c r="BA33" i="7" l="1"/>
  <c r="E7" i="6" s="1"/>
  <c r="E8" i="6" s="1"/>
  <c r="C15" i="5" s="1"/>
  <c r="BD33" i="7"/>
  <c r="H7" i="6" s="1"/>
  <c r="H8" i="6" s="1"/>
  <c r="C17" i="5" s="1"/>
  <c r="BC33" i="7"/>
  <c r="G7" i="6" s="1"/>
  <c r="G8" i="6" s="1"/>
  <c r="C18" i="5" s="1"/>
  <c r="BE33" i="7"/>
  <c r="I7" i="6" s="1"/>
  <c r="I8" i="6" s="1"/>
  <c r="C21" i="5" s="1"/>
  <c r="BB33" i="7"/>
  <c r="F7" i="6" s="1"/>
  <c r="F8" i="6" s="1"/>
  <c r="C16" i="5" s="1"/>
  <c r="G33" i="7"/>
  <c r="BA242" i="4"/>
  <c r="BA243" i="4" s="1"/>
  <c r="E12" i="3" s="1"/>
  <c r="BD240" i="4"/>
  <c r="H11" i="3" s="1"/>
  <c r="BE240" i="4"/>
  <c r="I11" i="3" s="1"/>
  <c r="BB240" i="4"/>
  <c r="F11" i="3" s="1"/>
  <c r="BC240" i="4"/>
  <c r="G11" i="3" s="1"/>
  <c r="G240" i="4"/>
  <c r="BE151" i="4"/>
  <c r="I10" i="3" s="1"/>
  <c r="BD151" i="4"/>
  <c r="H10" i="3" s="1"/>
  <c r="BB151" i="4"/>
  <c r="F10" i="3" s="1"/>
  <c r="BA110" i="4"/>
  <c r="E9" i="3" s="1"/>
  <c r="BE110" i="4"/>
  <c r="I9" i="3" s="1"/>
  <c r="BB92" i="4"/>
  <c r="F7" i="3" s="1"/>
  <c r="BE92" i="4"/>
  <c r="I7" i="3" s="1"/>
  <c r="BD92" i="4"/>
  <c r="H7" i="3" s="1"/>
  <c r="BC92" i="4"/>
  <c r="G7" i="3" s="1"/>
  <c r="BA92" i="4"/>
  <c r="E7" i="3" s="1"/>
  <c r="G92" i="4"/>
  <c r="E53" i="1"/>
  <c r="E52" i="1"/>
  <c r="E49" i="1"/>
  <c r="E50" i="1"/>
  <c r="E54" i="1"/>
  <c r="E51" i="1"/>
  <c r="E55" i="1"/>
  <c r="I20" i="1"/>
  <c r="I23" i="1" s="1"/>
  <c r="I32" i="1"/>
  <c r="F32" i="1"/>
  <c r="F41" i="1"/>
  <c r="I41" i="1"/>
  <c r="BA240" i="4"/>
  <c r="E11" i="3" s="1"/>
  <c r="I92" i="4"/>
  <c r="G151" i="4"/>
  <c r="BA112" i="4"/>
  <c r="BA151" i="4" s="1"/>
  <c r="E10" i="3" s="1"/>
  <c r="E56" i="1"/>
  <c r="G97" i="4"/>
  <c r="C19" i="5" l="1"/>
  <c r="C22" i="5" s="1"/>
  <c r="C23" i="5" s="1"/>
  <c r="F30" i="5" s="1"/>
  <c r="F31" i="5" s="1"/>
  <c r="F34" i="5" s="1"/>
  <c r="G13" i="3"/>
  <c r="C18" i="2" s="1"/>
  <c r="F13" i="3"/>
  <c r="C16" i="2" s="1"/>
  <c r="H13" i="3"/>
  <c r="C17" i="2" s="1"/>
  <c r="I13" i="3"/>
  <c r="C21" i="2" s="1"/>
  <c r="E13" i="3"/>
  <c r="C15" i="2" s="1"/>
  <c r="J40" i="1"/>
  <c r="J32" i="1"/>
  <c r="J41" i="1"/>
  <c r="J39" i="1"/>
  <c r="J30" i="1"/>
  <c r="J31" i="1"/>
  <c r="G7" i="5" l="1"/>
  <c r="C19" i="2"/>
  <c r="C22" i="2" s="1"/>
  <c r="C23" i="2" s="1"/>
  <c r="F30" i="2" s="1"/>
  <c r="G7" i="2" s="1"/>
  <c r="F31" i="2" l="1"/>
  <c r="F34" i="2" s="1"/>
</calcChain>
</file>

<file path=xl/sharedStrings.xml><?xml version="1.0" encoding="utf-8"?>
<sst xmlns="http://schemas.openxmlformats.org/spreadsheetml/2006/main" count="858" uniqueCount="408">
  <si>
    <t>Položkový rozpočet stavby</t>
  </si>
  <si>
    <t xml:space="preserve">Datum: </t>
  </si>
  <si>
    <t xml:space="preserve"> </t>
  </si>
  <si>
    <t>Stavba :</t>
  </si>
  <si>
    <t xml:space="preserve">Objednatel : </t>
  </si>
  <si>
    <t>IČO :</t>
  </si>
  <si>
    <t>DIČ :</t>
  </si>
  <si>
    <t xml:space="preserve">Zhotovitel : </t>
  </si>
  <si>
    <t>Za zhotovitele :</t>
  </si>
  <si>
    <t>Za objednatele :</t>
  </si>
  <si>
    <t>_______________</t>
  </si>
  <si>
    <t>Rozpočtové náklady</t>
  </si>
  <si>
    <t>Základ pro DPH</t>
  </si>
  <si>
    <t>%</t>
  </si>
  <si>
    <t xml:space="preserve">DPH </t>
  </si>
  <si>
    <t>Cena celkem za stavbu</t>
  </si>
  <si>
    <t>Rekapitulace stavebních objektů a provozních souborů</t>
  </si>
  <si>
    <t>Číslo a název objektu / provozního souboru</t>
  </si>
  <si>
    <t>Cena celkem</t>
  </si>
  <si>
    <t>DPH celkem</t>
  </si>
  <si>
    <t>Celkem za stavbu</t>
  </si>
  <si>
    <t>Rekapitulace stavebních rozpočtů</t>
  </si>
  <si>
    <t>Číslo objektu</t>
  </si>
  <si>
    <t>Číslo a název rozpočtu</t>
  </si>
  <si>
    <t>Rekapitulace stavebních dílů</t>
  </si>
  <si>
    <t>Číslo a název dílu</t>
  </si>
  <si>
    <t>HSV</t>
  </si>
  <si>
    <t>PSV</t>
  </si>
  <si>
    <t>Dodávka</t>
  </si>
  <si>
    <t>Montáž</t>
  </si>
  <si>
    <t>HZS</t>
  </si>
  <si>
    <t>Rozpočet</t>
  </si>
  <si>
    <t xml:space="preserve">JKSO </t>
  </si>
  <si>
    <t>Objekt</t>
  </si>
  <si>
    <t xml:space="preserve">SKP </t>
  </si>
  <si>
    <t>Měrná jednotka</t>
  </si>
  <si>
    <t>Stavba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</si>
  <si>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</si>
  <si>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</si>
  <si>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</si>
  <si>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</si>
  <si>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</si>
  <si>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</si>
  <si>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</si>
  <si>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</si>
  <si>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</si>
  <si>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</si>
  <si>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</si>
  <si>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</si>
  <si>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</si>
  <si>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</si>
  <si>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</si>
  <si>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</si>
  <si>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</si>
  <si>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</si>
  <si>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</si>
  <si>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</si>
  <si>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ZRN+HZS</t>
  </si>
  <si>
    <t>ZRN+ost.náklady+HZS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</si>
  <si>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</si>
  <si>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</si>
  <si>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</si>
  <si>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</si>
  <si>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</si>
  <si>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</si>
  <si>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</si>
  <si>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 xml:space="preserve">%  </t>
  </si>
  <si>
    <t>DPH</t>
  </si>
  <si>
    <t xml:space="preserve">% </t>
  </si>
  <si>
    <t>CENA ZA OBJEKT CELKEM</t>
  </si>
  <si>
    <t>Poznámka :</t>
  </si>
  <si>
    <t>Rozpočet :</t>
  </si>
  <si>
    <t>Objekt :</t>
  </si>
  <si>
    <t>REKAPITULACE  STAVEBNÍCH  DÍLŮ</t>
  </si>
  <si>
    <t>Stavební díl</t>
  </si>
  <si>
    <t>CELKEM  OBJEKT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</si>
  <si>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</si>
  <si>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</si>
  <si>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</si>
  <si>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</si>
  <si>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</si>
  <si>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</si>
  <si>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</si>
  <si>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</si>
  <si>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Jednotková hmotnost</t>
  </si>
  <si>
    <t>Celková hmotnost</t>
  </si>
  <si>
    <t>Jednotková dem.hmot.</t>
  </si>
  <si>
    <t>Celková dem.hmot.</t>
  </si>
  <si>
    <t>Díl:</t>
  </si>
  <si>
    <t>1</t>
  </si>
  <si>
    <t>Zemní práce</t>
  </si>
  <si>
    <t>ks</t>
  </si>
  <si>
    <t>Celkem za</t>
  </si>
  <si>
    <t>2017/036</t>
  </si>
  <si>
    <t>ČOV St. Město, rekonstrukce na přečerpávání do kan</t>
  </si>
  <si>
    <t>2017/036 ČOV St. Město, rekonstrukce na přečerpávání do kan</t>
  </si>
  <si>
    <t>IO 01</t>
  </si>
  <si>
    <t>Přípojka splaškové kanalizace vč. ČS</t>
  </si>
  <si>
    <t>IO 01 Přípojka splaškové kanalizace vč. ČS</t>
  </si>
  <si>
    <t>827.29.A2</t>
  </si>
  <si>
    <t>m</t>
  </si>
  <si>
    <t>1 Zemní práce</t>
  </si>
  <si>
    <t>111301111R00</t>
  </si>
  <si>
    <t>Sejmutí drnu tl. do 10 cm, s přemístěním do 50 m viz situace a uložení potrubí</t>
  </si>
  <si>
    <t>m2</t>
  </si>
  <si>
    <t>62,35*1,00</t>
  </si>
  <si>
    <t>115101201R00</t>
  </si>
  <si>
    <t xml:space="preserve">Čerpání vody na výšku do 10 m, přítok do 500 l </t>
  </si>
  <si>
    <t>h</t>
  </si>
  <si>
    <t>115101301R00</t>
  </si>
  <si>
    <t xml:space="preserve">Pohotovost čerp.soupravy, výška 10 m, přítok 500 l </t>
  </si>
  <si>
    <t>den</t>
  </si>
  <si>
    <t>132201211R00</t>
  </si>
  <si>
    <t xml:space="preserve">Hloubení rýh š.do 200 cm hor.3 do 100 m3,STROJNĚ </t>
  </si>
  <si>
    <t>m3</t>
  </si>
  <si>
    <t>Položka obsahuje hloubení rýh traktorbagrem, naložení výkopku na dopravní prostředek pro svislé, nebo vodorovné přemístění, popř. přemístění výkopku do 3 m (po povrchu území), případné zajištění rypadel polštáři, udržování pracoviště a ochranu výkopiště proti stékání srážkové vody z okolního terénu i s jejím odvodněním, nebo odvedením, přesekání a odstranění kořenů ve výkopišti, odstranění napadávek, urovnání dna výkopu.</t>
  </si>
  <si>
    <t>výkop rýhy - viz podélný profil (generováno softwarem automaticky):61,74</t>
  </si>
  <si>
    <t>Rozšíření pro šachty:2,10*(2,10-1,00)*3,30</t>
  </si>
  <si>
    <t>Rozšíření pro objekty :</t>
  </si>
  <si>
    <t>ČS:3,00*3,00*3,00</t>
  </si>
  <si>
    <t>132201219R00</t>
  </si>
  <si>
    <t xml:space="preserve">Příplatek za lepivost - hloubení rýh 200cm v hor.3 </t>
  </si>
  <si>
    <t>151101101R00</t>
  </si>
  <si>
    <t xml:space="preserve">Pažení a rozepření stěn rýh - příložné - hl.do 2 m </t>
  </si>
  <si>
    <t>Odstranění pažení a rozepření se oceňuje samostatně.</t>
  </si>
  <si>
    <t>viz podélný profil a uložení potrubí:</t>
  </si>
  <si>
    <t>"KS":(95,95-26,25)*((1,16+1,55)/2)*2</t>
  </si>
  <si>
    <t>151101102R00</t>
  </si>
  <si>
    <t xml:space="preserve">Pažení a rozepření stěn rýh - příložné - hl. do 4m </t>
  </si>
  <si>
    <t>"KS":4,80*((3,30+3,67)/2)*2</t>
  </si>
  <si>
    <t>151101111R00</t>
  </si>
  <si>
    <t xml:space="preserve">Odstranění pažení stěn rýh - příložné - hl. do 2 m </t>
  </si>
  <si>
    <t>151101112R00</t>
  </si>
  <si>
    <t xml:space="preserve">Odstranění paženi stěn rýh - příložné - hl. do 4 m </t>
  </si>
  <si>
    <t>161101101R00</t>
  </si>
  <si>
    <t xml:space="preserve">Svislé přemístění výkopku z hor.1-4 do 2,5 m </t>
  </si>
  <si>
    <t>Tabulka pro určení podílu svislého přemístění výkopku. Číselná hodnota uvedená v tabulce udává procento z celkového objemu výkopávky, pro něž se oceňuje svislé přemístění výkopku Platí pro hloubky výkopu 1 -  2,5 m.</t>
  </si>
  <si>
    <t>a) hloubení jam</t>
  </si>
  <si>
    <t xml:space="preserve">objemu do 100 m3    	100 %	</t>
  </si>
  <si>
    <t>objemu do 1000 m3                     8 %</t>
  </si>
  <si>
    <t xml:space="preserve">objemu do 10000 m3                   3 %	</t>
  </si>
  <si>
    <t>objemu nad 10000 m3                 2 %</t>
  </si>
  <si>
    <t>b) hloubení rýh š. do 60 cm</t>
  </si>
  <si>
    <t>bez ohledu na objem               100 %</t>
  </si>
  <si>
    <t>c) hloubení rýh š. do 200 cm</t>
  </si>
  <si>
    <t>objemu do 100 m3                   100 %</t>
  </si>
  <si>
    <t>objemu nad 100 m3                   50 %</t>
  </si>
  <si>
    <t>d) hloubení zářezů</t>
  </si>
  <si>
    <t>objemu do 1000 m3               neoceňuje se</t>
  </si>
  <si>
    <t>objemu do 10000 m3             neoceňuje se</t>
  </si>
  <si>
    <t xml:space="preserve">objemu nad 10000 m3           neoceňuje se </t>
  </si>
  <si>
    <t>162701105R00</t>
  </si>
  <si>
    <t xml:space="preserve">Vodorovné přemístění výkopku z hor.1-4 do 10000 m </t>
  </si>
  <si>
    <t>0</t>
  </si>
  <si>
    <t>- zásyp:-82,5513</t>
  </si>
  <si>
    <t>167101102R00</t>
  </si>
  <si>
    <t>Nakládání výkopku z hor.1-4 v množství nad 100 m3 viz pol. Vodorovné přemístění výkopku</t>
  </si>
  <si>
    <t>171201201R00</t>
  </si>
  <si>
    <t>Uložení sypaniny na skládku viz pol. Vodorovné přemístění výkopku</t>
  </si>
  <si>
    <t>174101101R00</t>
  </si>
  <si>
    <t xml:space="preserve">Zásyp jam, rýh, šachet se zhutněním </t>
  </si>
  <si>
    <t>- revizní šachty  :-3,14*0,62*0,62*3,30</t>
  </si>
  <si>
    <t>- objekty:</t>
  </si>
  <si>
    <t>ČS:-3,14*0,90*0,90*2,755</t>
  </si>
  <si>
    <t>- lože pod potrubí a šachty:-1,1415</t>
  </si>
  <si>
    <t>- obsyp potrubí:-1,6800</t>
  </si>
  <si>
    <t>175101101R00</t>
  </si>
  <si>
    <t>Obsyp potrubí bez prohození sypaniny pouze pro gravitační část přípojky</t>
  </si>
  <si>
    <t>Je-li pro obsyp použit jiný materiál než vytěžená sypanina, oceňuje se ve specifikaci. Ztratné se doporučuje ve výši 1%.</t>
  </si>
  <si>
    <t>"KS":4,80*1,00*0,35</t>
  </si>
  <si>
    <t>180406111R00</t>
  </si>
  <si>
    <t>Založení trávníku parkového drnováním v rovině viz situace a uložení potrubí</t>
  </si>
  <si>
    <t>199000002R00</t>
  </si>
  <si>
    <t>Poplatek za skládku horniny 1- 4 viz pol. Vodorovné přemístění výkopku</t>
  </si>
  <si>
    <t>58128332</t>
  </si>
  <si>
    <t>Bentonit sušený mletý 75    bal. VPP viz technická zpráva a uložení potrubí</t>
  </si>
  <si>
    <t>T</t>
  </si>
  <si>
    <t>58337304</t>
  </si>
  <si>
    <t>Štěrkopísek frakce 0-16 B</t>
  </si>
  <si>
    <t>Viz podélný profil a uložení potrubí:</t>
  </si>
  <si>
    <t>obsyp potrubí:1,6800*2,0</t>
  </si>
  <si>
    <t>2</t>
  </si>
  <si>
    <t>Základy a zvláštní zakládání</t>
  </si>
  <si>
    <t>2 Základy a zvláštní zakládání</t>
  </si>
  <si>
    <t>212810010RAC</t>
  </si>
  <si>
    <t>Trativody z PVC drenážních flexibilních trubek lože a obsyp štěrkopískem, trubky d 100 mm</t>
  </si>
  <si>
    <t>Viz situace, podélný profil a uložení potrubí:</t>
  </si>
  <si>
    <t>"KS":4,80</t>
  </si>
  <si>
    <t>4</t>
  </si>
  <si>
    <t>Vodorovné konstrukce</t>
  </si>
  <si>
    <t>4 Vodorovné konstrukce</t>
  </si>
  <si>
    <t>451573111R00</t>
  </si>
  <si>
    <t xml:space="preserve">Lože pod potrubí ze štěrkopísku do 63 mm </t>
  </si>
  <si>
    <t>štěrkopískové lože pod šachty:2,1*2,1*0,15*1</t>
  </si>
  <si>
    <t>štěrkopískové lože pod potrubí:</t>
  </si>
  <si>
    <t>"KS":4,80*1,00*0,10</t>
  </si>
  <si>
    <t>452313121R00</t>
  </si>
  <si>
    <t xml:space="preserve">Bloky pro potrubí z betonu B 10 </t>
  </si>
  <si>
    <t>viz situace a kladečské schema:</t>
  </si>
  <si>
    <t>0,60*0,60*0,40*5</t>
  </si>
  <si>
    <t>452353101R00</t>
  </si>
  <si>
    <t xml:space="preserve">Bednění bloků pod potrubí </t>
  </si>
  <si>
    <t>viz položka bloky pod potrubí:</t>
  </si>
  <si>
    <t>0,6*0,6*4*5</t>
  </si>
  <si>
    <t>5</t>
  </si>
  <si>
    <t>Komunikace</t>
  </si>
  <si>
    <t>5 Komunikace</t>
  </si>
  <si>
    <t>113107122R00</t>
  </si>
  <si>
    <t xml:space="preserve">Odstranění podkladu pl. 200 m2,kam.drcené tl.20 cm </t>
  </si>
  <si>
    <t>viz situace a podélný profil:</t>
  </si>
  <si>
    <t>potrubí:7,70*1,00</t>
  </si>
  <si>
    <t>šachta:2,10*1,10</t>
  </si>
  <si>
    <t>113107143R00</t>
  </si>
  <si>
    <t xml:space="preserve">Odstranění podkladu pl.do 200 m2, živice tl. 15 cm </t>
  </si>
  <si>
    <t>113202111R00</t>
  </si>
  <si>
    <t>Vytrhání obrub z krajníků nebo obrubníků stojatých viz situace a podélný profil</t>
  </si>
  <si>
    <t>566903111R00</t>
  </si>
  <si>
    <t xml:space="preserve">Vyspravení podkladu po překopech kam.hrubě drceným </t>
  </si>
  <si>
    <t>t</t>
  </si>
  <si>
    <t>viz Podélný profil:</t>
  </si>
  <si>
    <t>potrubí:7,70*1,00*0,20*1,8</t>
  </si>
  <si>
    <t>šachta:2,10*1,10*0,20*1,8</t>
  </si>
  <si>
    <t>566904111R00</t>
  </si>
  <si>
    <t xml:space="preserve">Vyspravení podkladu po překopech kam.obal.asfaltem </t>
  </si>
  <si>
    <t>potrubí:7,70*1,00*0,10*2,0</t>
  </si>
  <si>
    <t>šachta:2,10*1,10*0,10*2,0</t>
  </si>
  <si>
    <t>572952111R00</t>
  </si>
  <si>
    <t xml:space="preserve">Vyspravení krytu po překopu asf.betonem tl.do 5 cm </t>
  </si>
  <si>
    <t>Položka není určena pro cementobetonové kryty:</t>
  </si>
  <si>
    <t xml:space="preserve">    a) vyztužené, které se oceňují podle individuální specifikace,</t>
  </si>
  <si>
    <t xml:space="preserve">    b) komunikací pro pěší, které se oceňují položkami souboru 581 11-4 Kryt z prostého betonu komunikací pro pěší,</t>
  </si>
  <si>
    <t xml:space="preserve">    c) letištních ploch, které se oceňují položkami souborů 581 1.-3 a 581 1.-6 Kryt cementobetonový letištních ploch skupiny L.</t>
  </si>
  <si>
    <t>V položce nejsou zakalkulovány náklady na popřípadě projektem předepsané  živičné postřiky, nátěry nebo mezivrstvy, vložky z lepenky, provedení dilatačních spár řezených, provedení dilatačních spár vkládaných, postřiky povrchu ochrannou emulzí, úpravy povrchu krytu broušením, kotevní a kluzné trny spár, které se oceňují R-položkou.</t>
  </si>
  <si>
    <t>917461111R00</t>
  </si>
  <si>
    <t>Osaz. stoj. obrub. kam. s opěrou, lože z C 12/15 viz situace a podélný profil</t>
  </si>
  <si>
    <t>Osazení chodníkového obrubníku kamenného.</t>
  </si>
  <si>
    <t>918101111R00</t>
  </si>
  <si>
    <t>Lože pod obrubníky nebo obruby dlažeb z C 12/15 viz položka osazení stojatých obrub</t>
  </si>
  <si>
    <t>4,00*(0,20*0,15)</t>
  </si>
  <si>
    <t>919735113R00</t>
  </si>
  <si>
    <t xml:space="preserve">Řezání stávajícího živičného krytu tl. 10 - 15 cm </t>
  </si>
  <si>
    <t>potrubí:7,70*2</t>
  </si>
  <si>
    <t>šachta:1,10*2</t>
  </si>
  <si>
    <t>59217472</t>
  </si>
  <si>
    <t>Obrubník silniční 1000/150/250 šedý viz situace a položka osazení stojatých obrub</t>
  </si>
  <si>
    <t>kus</t>
  </si>
  <si>
    <t>979081121R00</t>
  </si>
  <si>
    <t>Příplatek k odvozu za každý další 1 km generováno softwarem automaticky</t>
  </si>
  <si>
    <t>979083116R00</t>
  </si>
  <si>
    <t>Vodorovné přemístění suti na skládku do 5000 m generováno softwarem automaticky</t>
  </si>
  <si>
    <t>979087212R00</t>
  </si>
  <si>
    <t xml:space="preserve">Nakládání suti na dopravní prostředky </t>
  </si>
  <si>
    <t>979990001R00</t>
  </si>
  <si>
    <t>Poplatek za skládku stavební suti generováno softwarem automaticky</t>
  </si>
  <si>
    <t>8</t>
  </si>
  <si>
    <t>Trubní vedení</t>
  </si>
  <si>
    <t>8 Trubní vedení</t>
  </si>
  <si>
    <t>871211121R00</t>
  </si>
  <si>
    <t xml:space="preserve">Montáž trubek polyetylenových ve výkopu 63 mm </t>
  </si>
  <si>
    <t>Položka je určena pro montáž potrubí z tlakových trubek polyetylenových. Volba položky se řídí vnějším průměrem trubky. V položce nejsou zakalkulovány náklady na dodání tvarovek použitých pro napojení potrubí z trub PE na jiný druh potrubí; tvarovky se oceňují ve specifikaci. Ztratné se doporučuje ve výši 1,5 %.</t>
  </si>
  <si>
    <t>viz technická zpráva, situace a podélný profil:</t>
  </si>
  <si>
    <t>"KS":67,55*1,015</t>
  </si>
  <si>
    <t>28,40*1,015</t>
  </si>
  <si>
    <t>871313121R00</t>
  </si>
  <si>
    <t>Montáž trub z plastu, gumový kroužek, DN 150 viz situace, podélný profil a technická zpráva</t>
  </si>
  <si>
    <t>V položce je uvažováno s jedním spojem na 6 m potrubí. Položka je určena pro montáž potrubí z kanalizačních trub z plastu těsněných gumovým kroužkem v otevřeném výkopu ve sklonu do 20 %.</t>
  </si>
  <si>
    <t>V položce montáže potrubí nejsou zakalkulovány náklady na dodání trub; tyto náklady se oceňují ve specifikaci.</t>
  </si>
  <si>
    <t>Ztratné se doporučuje ve výši 9,3 %.</t>
  </si>
  <si>
    <t>"KS":4,80*1,093</t>
  </si>
  <si>
    <t>877313123R00</t>
  </si>
  <si>
    <t>Montáž tvarovek jednoos. plast. gum.kroužek DN 150 viz situace a podélný profil</t>
  </si>
  <si>
    <t>892585111R00</t>
  </si>
  <si>
    <t>Zabezpečení konců a zkouška vzduch. kan. DN do 300 viz situace a podélný profil</t>
  </si>
  <si>
    <t>úsek</t>
  </si>
  <si>
    <t>894411111R00</t>
  </si>
  <si>
    <t>Zřízení šachet z dílců,dno C 25/30, potrubí DN 150 viz revizní šachta</t>
  </si>
  <si>
    <t>899104111R00</t>
  </si>
  <si>
    <t>Osazení poklopu s rámem nad 150 kg viz revizní šachta a ČS</t>
  </si>
  <si>
    <t>Položka je určena pro osazení poklopů litinových a ocelových včetně rámů. V položkách nejsou zakalkulovány náklady na dodání poklopů včetně rámů; Tyto náklady se oceňují ve specifikaci. Ztratné se nestanoví.</t>
  </si>
  <si>
    <t>V položce jsou zakalkulovány i náklady na cementovou maltu.</t>
  </si>
  <si>
    <t>revizní šachty:1</t>
  </si>
  <si>
    <t>ČS:1</t>
  </si>
  <si>
    <t>nc01</t>
  </si>
  <si>
    <t>Montáž ČS vč. dodávky a uvedení do provozu viz čerpací stanice</t>
  </si>
  <si>
    <t>Položka obsahuje dodávku a montáž ČS, vystrojení ČS včetně čerpací techniky, napojení stávajícího potrubí na ČS, napojení výtlačného potrubí, ovládací elektro rozvaděč včetně propojení s ČS, ovládání a dodávku vyhřívání pro potrubí, propojení se stávajícím  elektrorozvaděčem.</t>
  </si>
  <si>
    <t>Součástí ČS je zřízení a odstranění pažení výkopu a podkladní vrstvy ČS.</t>
  </si>
  <si>
    <t>AS PUMP 1770/3000 EB/PB-SV :</t>
  </si>
  <si>
    <t>Celoplastová dvouplášťová šachta s armovací výztuží,:</t>
  </si>
  <si>
    <t>vnitřní průměr 1440 mm, určená k obetonování.:</t>
  </si>
  <si>
    <t>Na vstupu bude osazen poklop 600/900mm, zateplený, uzamykatelný.:</t>
  </si>
  <si>
    <t>Ponorné kalové čerpadlo 2x, průtok 2 l/s, geodetický výška výtlaku 10 m vč. vystrojení výtlaku.:</t>
  </si>
  <si>
    <t>- el. rozváděč ČS bude součástí dodávky ČS:</t>
  </si>
  <si>
    <t>- el. rozváděč poruchových stavů bude součástí dodávky ČS:</t>
  </si>
  <si>
    <t>- náplň el. rozváděče poruchových stavů:</t>
  </si>
  <si>
    <t xml:space="preserve">                       - akustická signalizace:</t>
  </si>
  <si>
    <t xml:space="preserve">                        - světelná signalizace:</t>
  </si>
  <si>
    <t xml:space="preserve">                       - GSM modul:</t>
  </si>
  <si>
    <t>- propojovací kabel:</t>
  </si>
  <si>
    <t>- zapojení, uvedení do provozu, odzkoušení, zaučení obsluhy zajistí dodavatel ČS:</t>
  </si>
  <si>
    <t>Žebřík:1</t>
  </si>
  <si>
    <t>nc02</t>
  </si>
  <si>
    <t>Zaústění výtlaku do stávající kanalizace viz situace, podélný profil a technická zpráva</t>
  </si>
  <si>
    <t>komple</t>
  </si>
  <si>
    <t>Položka obsahuje práci a materiál nutný k napojení nového potrubí na stávající šachtu, vyvrtání otvoru, izolaci spoje, případné upravení šachty (stupadla, otočení konusu, úprava vyrovnávacích prstenců) a osazení spadišťového setu.</t>
  </si>
  <si>
    <t>nc03</t>
  </si>
  <si>
    <t>Kompletní zavzdušňovací a odvzdušňovací souprava DN 50, viz situace, pod. profil a tech.z.</t>
  </si>
  <si>
    <t>nc04</t>
  </si>
  <si>
    <t>Uložení a izolace potrubí na stáv. konstrukci viz situace, podélný profil a technická zpráva</t>
  </si>
  <si>
    <t>kpl</t>
  </si>
  <si>
    <t>Položka obsahuje kompletní práci a materiál potřebný k uchycení potrubí na konstrukci stávající plavební komory.</t>
  </si>
  <si>
    <t>- kotvení po 1m a v místech lomů před i za lomem a v místě napojení OV, včetně kotvícího materiálu a objímky potrubí</t>
  </si>
  <si>
    <t>- izolaci potrubí proti zamrzání, možno nahradit předizolovaným potrubím</t>
  </si>
  <si>
    <t>- opláštění izolovaného potrubí kovovým materiálem s ochranou proti korozi</t>
  </si>
  <si>
    <t>- snímatelné opláštění a izolace odvzdušňovacího ventilu.</t>
  </si>
  <si>
    <t>nc05</t>
  </si>
  <si>
    <t>Průchod potrubí protipovodňovou stěnou viz situace, podélný profil a technická zpráva</t>
  </si>
  <si>
    <t>Položka obsahuje kompletní práci a materiál potřebný k průchodu potrubí protipovodňovou stěnou a k zatěsnění tohoto průchodu.</t>
  </si>
  <si>
    <t>- vyvrtání otvoru ve stěně</t>
  </si>
  <si>
    <t>- úpravu otvoru a osazení mechanické izolační vložky proti tlakové vodě</t>
  </si>
  <si>
    <t>- instalaci ocelové chráničky</t>
  </si>
  <si>
    <t>- vtažení potrubí</t>
  </si>
  <si>
    <t>- distanční prvky</t>
  </si>
  <si>
    <t>- izolační manžetu na začátku a konci chráničky vč. upevnění a dotěsnění</t>
  </si>
  <si>
    <t>nc06</t>
  </si>
  <si>
    <t>Odstranění a likvidace ČOV viz situace a technická zpráva</t>
  </si>
  <si>
    <t>Položka obsahuje kompletní práci a materiál spojený s odstraněním stávající ČOV a její ekologickou likvidací vč. odstranění vyústění a zapravení všech ploch.</t>
  </si>
  <si>
    <t>28614502</t>
  </si>
  <si>
    <t>Trubka PP SN 10 DN 160/6000 viz podélný profil, situace a technická zpráva</t>
  </si>
  <si>
    <t>28653325.A</t>
  </si>
  <si>
    <t>Koleno elektrosvařovací d 63 mm viz situace a podélný profil</t>
  </si>
  <si>
    <t>55243070.A</t>
  </si>
  <si>
    <t>Poklop D 400 viz revizní šachta a ČS</t>
  </si>
  <si>
    <t>litinový rám s vloženým těsnícím kroužkem a litinový poklop</t>
  </si>
  <si>
    <t>zatěžitelný do 40 t</t>
  </si>
  <si>
    <t>59224177</t>
  </si>
  <si>
    <t>Prstenec vyrovnávací 625/100/120 viz revizní šachta</t>
  </si>
  <si>
    <t>rozměr 625/120/100 mm, dříve AR-V 625x100</t>
  </si>
  <si>
    <t>Kanalizační šachty DN 1000 dle DIN 4034.1</t>
  </si>
  <si>
    <t>59224353.A</t>
  </si>
  <si>
    <t>Konus šachetní 100-63/58/12 KPS viz revizní šachta</t>
  </si>
  <si>
    <t>rozměr 1000/625/580 mm, dříve SHM L 1000/625</t>
  </si>
  <si>
    <t>Q =  splnění kvalitativních podmínek sekce pro kanalizace</t>
  </si>
  <si>
    <t>PS - kramlové ocelové stupadlo s PE povlakem, LS - litinové vidlicové stupadlo, KPS - kapsové plastové stupadlo, V 15 - V 60 - průměr odtoku</t>
  </si>
  <si>
    <t>59224359.A</t>
  </si>
  <si>
    <t>Skruž šachetní TBS-Q.1 100/50 viz revizní šachta</t>
  </si>
  <si>
    <t>59224362.A</t>
  </si>
  <si>
    <t>Skruž šachetní TBS-Q.1 100/100/12 viz revizní šachta</t>
  </si>
  <si>
    <t>59224366.A</t>
  </si>
  <si>
    <t>Dno šachetní přímé 100/60 V 15 viz revizní šachta</t>
  </si>
  <si>
    <t>rozměr 1000/600/200 mm</t>
  </si>
  <si>
    <t>nc70</t>
  </si>
  <si>
    <t>Trubka tlaková PE 100RC, SDR11, D63 x 6000 mm s ochrannou vrstvou, viz montáž potrubí D63</t>
  </si>
  <si>
    <t>99</t>
  </si>
  <si>
    <t>Staveništní přesun hmot</t>
  </si>
  <si>
    <t>99 Staveništní přesun hmot</t>
  </si>
  <si>
    <t>998276101R00</t>
  </si>
  <si>
    <t>Přesun hmot, trubní vedení plastová, otevř. výkop generováno softwarem automaticky</t>
  </si>
  <si>
    <t>Povodí Moravy, s.p., Dřevařská 932/11, 602 00 Brno</t>
  </si>
  <si>
    <t>Ing. Jaroslav Majíček</t>
  </si>
  <si>
    <t>VNON</t>
  </si>
  <si>
    <t>Vedlejší náklady, ostatní náklady</t>
  </si>
  <si>
    <t>VNON Vedlejší náklady, ostatní náklady</t>
  </si>
  <si>
    <t>Vedlejší náklady, ostatní náklad</t>
  </si>
  <si>
    <t>_OVN</t>
  </si>
  <si>
    <t>_OVN Zemní práce</t>
  </si>
  <si>
    <t>000001</t>
  </si>
  <si>
    <t>Vytyčení stávajících podzemních inženýrských sítí před zahájením zemních prací</t>
  </si>
  <si>
    <t>Dotčené podzemní inženýrské sítě v zájmovém území stavby</t>
  </si>
  <si>
    <t>000002</t>
  </si>
  <si>
    <t xml:space="preserve">Geodetické práce po dobu výstavby </t>
  </si>
  <si>
    <t>Geodetické vytyčení staveniště, vytyčení výškových a polohových bodů stavby, kontrolní zaměření a další geodetické práce v průběhu stavby</t>
  </si>
  <si>
    <t>000003</t>
  </si>
  <si>
    <t>Zajištění náhradního sociálního zázemí pro obyvatele v období odstávky splaškové kan.</t>
  </si>
  <si>
    <t>000004</t>
  </si>
  <si>
    <t xml:space="preserve">Zařizení a provoz staveniště </t>
  </si>
  <si>
    <t>Náklady na zařízení staveniště (globální zařízení staveniště - GZS) - kryjí náklady na zajištění pomocných provozů nutných k provedení stavebních a montážních prací. Kryjí náklady na nezbytně budované objekty stavby sloužící dočasně.</t>
  </si>
  <si>
    <t>Komplet zahrnuje :</t>
  </si>
  <si>
    <t>-zřízení objektů ZS vč.bezpečnost.opatření, oplocení atp.</t>
  </si>
  <si>
    <t>-zřízení odběrných míst NN a vody s měřením</t>
  </si>
  <si>
    <t>- provozní náklady na energie</t>
  </si>
  <si>
    <t>- náklady na vybavení objektů ZS</t>
  </si>
  <si>
    <t xml:space="preserve">- náklady na údržbu objektů ZS </t>
  </si>
  <si>
    <t>- náklady na úklid ploch  ZS a společných ploch, příjezdu apod.</t>
  </si>
  <si>
    <t xml:space="preserve">- náklady spojené s likvidací objektů ZS </t>
  </si>
  <si>
    <t xml:space="preserve">- náklady na uvedení ploch a zařízení využívaných pro ZS do původního stavu </t>
  </si>
  <si>
    <t>000005</t>
  </si>
  <si>
    <t xml:space="preserve">Dočasná dopravní opatření </t>
  </si>
  <si>
    <t>Náklady na vyhotovení návrhu dočasného dopravního značení včetně pěšího provozu, jeho projednání s dotčenými orgány a organizacemi, dodání dočasných dopravních značek a světelné signalizace, jejich rozmístění a přemísťování a jejich údržba v průběhu výstavby včetně následného odstranění po ukončení stavebních prací.</t>
  </si>
  <si>
    <t>000006</t>
  </si>
  <si>
    <t xml:space="preserve">Kompletační a koordinační činnost </t>
  </si>
  <si>
    <t>000007</t>
  </si>
  <si>
    <t xml:space="preserve">Publicita stavby </t>
  </si>
  <si>
    <t>informovanost veřejnosti, především přímo dotčené stavbou, označení stavby v souladu s pravidly publicity.</t>
  </si>
  <si>
    <t>000008</t>
  </si>
  <si>
    <t xml:space="preserve">Zvláštní užívání komunikací a veřejných ploch </t>
  </si>
  <si>
    <t>projednání a zajištění případného zvláštního užívání komunikací a veřejných ploch včetně úhrady vyměřených poplatků a nájemného</t>
  </si>
  <si>
    <t>000009</t>
  </si>
  <si>
    <t xml:space="preserve">Pojištění dodavatele a pojištění díla </t>
  </si>
  <si>
    <t>Náklady spojené s povinným pojištěním dodavatele nebo stavebního díla či jeho části, v rozsahu obchodních podmínek.</t>
  </si>
  <si>
    <t>VNON Vedlejší náklady, ostatní náklad</t>
  </si>
  <si>
    <t>Použitá cenová soustava:                                                                                                                                                                                                                                                                                                                                                    Soupisy stavebních prací, dodávek a služeb jsou zpracovány kombinací cenové soustavy zpracované společností RTS, a.s. a individuálního (vlastního) popisu. Veškeré položky obsažené v soupise u nichž je definován i příslušný sborník jsou převzaty z cenové soustavy RTS, a.s., ostatní položky jsou definovány individuálním popisem.                                                                                                                                                                                                                                                                               Technické a kvalitativní podmínky:                      
Obsah jednotlivých položek, způsob měření a ostatní další podmínky definující obsah a použití jednotlivých položek jsou obsaženy v úvodních ustanoveních příslušných sborníků (viz zařazení u položky), které jsou volně dostupné na elektronické adrese www.cenovasoustava.cz                                                                                                                                                               Technické a kvalitativní podmínky individuálních (vlastních) položek:
V soupise jsou vzhledem ke specifikům stavby použity ve větší míře individuální popisy položek (tedy položky neobsažená v cenové soustavě RTS, a.s. Jejich technické a kvalitativní podmínky jsou definovány popisem položky, případně přílohou.                                                                                                                                                             Zvláštní technické a kvalitativní podmínky individuálních (vlastních) položek:
Použité položky stavebních prací, které nejsou součástí definované cenové soustavy jsou označeny jako vlastní PC nebo NC.</t>
  </si>
  <si>
    <t>ČERPACÍ STANICE 1120/2500 EO/PB-SV 
ČERPACÍ STANICE 1120/2500 EO/PB-SV 
ČERPACÍ STANICE 1120/2500 EO/PB-SV :</t>
  </si>
  <si>
    <t>vnitřní průměr 800 mm, určená k obetonování.:</t>
  </si>
  <si>
    <t>Ponorné kalové čerpadlo 1x, průtok 3 l/s, geodetický výška výtlaku 4,84 m vč. vystrojení výtlaku.:</t>
  </si>
  <si>
    <t>Na vstupu bude osazen poklop 600/600mm, zateplený, uzamykatelný. Oceněno samostatně.</t>
  </si>
  <si>
    <t>SOUPIS STAVEBNÍCH PRACÍ, DODÁVEK A SLUŽEB - NEOCENĚNÝ</t>
  </si>
  <si>
    <t>Soupis stavebních prací, dodávek a služeb - neoceněný</t>
  </si>
  <si>
    <r>
      <t xml:space="preserve">Položka obsahuje hloubení rýh traktorbagrem, naložení výkopku na dopravní prostředek pro svislé, nebo vodorovné přemístění, popř. přemístění výkopku do 3 m (po povrchu území), případné zajištění rypadel polštáři, udržování pracoviště a ochranu výkopiště proti stékání srážkové vody z okolního terénu i s jejím odvodněním, nebo odvedením, přesekání a odstranění kořenů ve výkopišti, odstranění napadávek, urovnání dna výkopu. </t>
    </r>
    <r>
      <rPr>
        <b/>
        <sz val="8"/>
        <color indexed="17"/>
        <rFont val="Arial"/>
        <family val="2"/>
        <charset val="238"/>
      </rPr>
      <t>V položce jsou zakalkulovány i ruční výkopové práce, které je nutné provádět v OP sítí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</si>
</sst>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%"/>
    <numFmt numFmtId="165" formatCode="0.0"/>
    <numFmt numFmtId="166" formatCode="dd/mm/yy"/>
    <numFmt numFmtId="167" formatCode="#,##0\ &quot;Kč&quot;"/>
    <numFmt numFmtId="168" formatCode="0.00000"/>
  </numFmts>
  <fonts count="23" x14ac:knownFonts="1">
    <font>
      <sz val="10"/>
      <name val="Arial CE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"/>
      <family val="2"/>
      <charset val="238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  <font>
      <b/>
      <sz val="8"/>
      <color indexed="17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40"/>
      </patternFill>
    </fill>
  </fills>
  <borders count="6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327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1" fillId="0" borderId="0" xfId="0" applyNumberFormat="1" applyFont="1"/>
    <xf numFmtId="0" fontId="5" fillId="0" borderId="0" xfId="0" applyFont="1" applyAlignment="1">
      <alignment horizontal="right"/>
    </xf>
    <xf numFmtId="49" fontId="6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/>
    <xf numFmtId="0" fontId="7" fillId="0" borderId="0" xfId="0" applyFont="1" applyAlignment="1"/>
    <xf numFmtId="0" fontId="7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4" fillId="2" borderId="3" xfId="0" applyFont="1" applyFill="1" applyBorder="1" applyAlignment="1">
      <alignment wrapText="1"/>
    </xf>
    <xf numFmtId="0" fontId="4" fillId="2" borderId="1" xfId="0" applyFont="1" applyFill="1" applyBorder="1" applyAlignment="1">
      <alignment horizontal="right" wrapText="1"/>
    </xf>
    <xf numFmtId="0" fontId="1" fillId="2" borderId="2" xfId="0" applyFont="1" applyFill="1" applyBorder="1" applyAlignment="1"/>
    <xf numFmtId="0" fontId="4" fillId="2" borderId="2" xfId="0" applyFont="1" applyFill="1" applyBorder="1" applyAlignment="1">
      <alignment horizontal="right" wrapText="1"/>
    </xf>
    <xf numFmtId="0" fontId="4" fillId="2" borderId="3" xfId="0" applyFont="1" applyFill="1" applyBorder="1" applyAlignment="1">
      <alignment horizontal="right" vertical="center"/>
    </xf>
    <xf numFmtId="0" fontId="4" fillId="3" borderId="0" xfId="0" applyFont="1" applyFill="1" applyBorder="1" applyAlignment="1">
      <alignment horizontal="right" wrapText="1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4" fontId="1" fillId="0" borderId="6" xfId="0" applyNumberFormat="1" applyFont="1" applyBorder="1" applyAlignment="1">
      <alignment horizontal="right" vertical="center"/>
    </xf>
    <xf numFmtId="4" fontId="1" fillId="0" borderId="7" xfId="0" applyNumberFormat="1" applyFont="1" applyBorder="1" applyAlignment="1">
      <alignment horizontal="right" vertical="center"/>
    </xf>
    <xf numFmtId="4" fontId="1" fillId="3" borderId="0" xfId="0" applyNumberFormat="1" applyFont="1" applyFill="1" applyBorder="1" applyAlignment="1">
      <alignment vertical="center"/>
    </xf>
    <xf numFmtId="4" fontId="1" fillId="0" borderId="4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horizontal="right" vertical="center"/>
    </xf>
    <xf numFmtId="4" fontId="1" fillId="0" borderId="9" xfId="0" applyNumberFormat="1" applyFont="1" applyBorder="1" applyAlignment="1">
      <alignment horizontal="right" vertical="center"/>
    </xf>
    <xf numFmtId="4" fontId="1" fillId="0" borderId="10" xfId="0" applyNumberFormat="1" applyFont="1" applyBorder="1" applyAlignment="1">
      <alignment horizontal="right" vertical="center"/>
    </xf>
    <xf numFmtId="0" fontId="6" fillId="4" borderId="1" xfId="0" applyFont="1" applyFill="1" applyBorder="1" applyAlignment="1">
      <alignment vertical="center"/>
    </xf>
    <xf numFmtId="0" fontId="7" fillId="4" borderId="2" xfId="0" applyFont="1" applyFill="1" applyBorder="1" applyAlignment="1">
      <alignment vertical="center"/>
    </xf>
    <xf numFmtId="0" fontId="1" fillId="4" borderId="2" xfId="0" applyFont="1" applyFill="1" applyBorder="1" applyAlignment="1">
      <alignment vertical="center"/>
    </xf>
    <xf numFmtId="4" fontId="6" fillId="4" borderId="12" xfId="0" applyNumberFormat="1" applyFont="1" applyFill="1" applyBorder="1" applyAlignment="1">
      <alignment horizontal="right" vertical="center"/>
    </xf>
    <xf numFmtId="4" fontId="6" fillId="4" borderId="13" xfId="0" applyNumberFormat="1" applyFont="1" applyFill="1" applyBorder="1" applyAlignment="1">
      <alignment horizontal="right" vertical="center"/>
    </xf>
    <xf numFmtId="4" fontId="7" fillId="3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center"/>
    </xf>
    <xf numFmtId="4" fontId="1" fillId="0" borderId="0" xfId="0" applyNumberFormat="1" applyFont="1"/>
    <xf numFmtId="0" fontId="4" fillId="2" borderId="1" xfId="0" applyFont="1" applyFill="1" applyBorder="1" applyAlignment="1">
      <alignment vertical="center"/>
    </xf>
    <xf numFmtId="0" fontId="7" fillId="2" borderId="2" xfId="0" applyFont="1" applyFill="1" applyBorder="1" applyAlignment="1">
      <alignment vertical="center"/>
    </xf>
    <xf numFmtId="0" fontId="7" fillId="2" borderId="3" xfId="0" applyFont="1" applyFill="1" applyBorder="1" applyAlignment="1">
      <alignment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7" xfId="0" applyFont="1" applyBorder="1"/>
    <xf numFmtId="164" fontId="3" fillId="0" borderId="8" xfId="0" applyNumberFormat="1" applyFont="1" applyBorder="1"/>
    <xf numFmtId="3" fontId="4" fillId="0" borderId="16" xfId="0" applyNumberFormat="1" applyFont="1" applyBorder="1" applyAlignment="1">
      <alignment horizontal="right"/>
    </xf>
    <xf numFmtId="3" fontId="3" fillId="0" borderId="8" xfId="0" applyNumberFormat="1" applyFont="1" applyBorder="1" applyAlignment="1">
      <alignment horizontal="right"/>
    </xf>
    <xf numFmtId="3" fontId="3" fillId="0" borderId="16" xfId="0" applyNumberFormat="1" applyFont="1" applyBorder="1" applyAlignment="1">
      <alignment horizontal="right"/>
    </xf>
    <xf numFmtId="165" fontId="1" fillId="0" borderId="17" xfId="0" applyNumberFormat="1" applyFont="1" applyBorder="1"/>
    <xf numFmtId="49" fontId="3" fillId="0" borderId="4" xfId="0" applyNumberFormat="1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0" xfId="0" applyFont="1" applyBorder="1"/>
    <xf numFmtId="164" fontId="3" fillId="0" borderId="5" xfId="0" applyNumberFormat="1" applyFont="1" applyBorder="1"/>
    <xf numFmtId="3" fontId="4" fillId="0" borderId="17" xfId="0" applyNumberFormat="1" applyFont="1" applyBorder="1" applyAlignment="1">
      <alignment horizontal="right"/>
    </xf>
    <xf numFmtId="3" fontId="3" fillId="0" borderId="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4" fillId="4" borderId="1" xfId="0" applyFont="1" applyFill="1" applyBorder="1" applyAlignment="1">
      <alignment vertical="center"/>
    </xf>
    <xf numFmtId="49" fontId="4" fillId="4" borderId="2" xfId="0" applyNumberFormat="1" applyFont="1" applyFill="1" applyBorder="1" applyAlignment="1">
      <alignment horizontal="left" vertical="center"/>
    </xf>
    <xf numFmtId="0" fontId="4" fillId="4" borderId="2" xfId="0" applyFont="1" applyFill="1" applyBorder="1" applyAlignment="1">
      <alignment vertical="center"/>
    </xf>
    <xf numFmtId="164" fontId="3" fillId="4" borderId="3" xfId="0" applyNumberFormat="1" applyFont="1" applyFill="1" applyBorder="1"/>
    <xf numFmtId="3" fontId="4" fillId="4" borderId="15" xfId="0" applyNumberFormat="1" applyFont="1" applyFill="1" applyBorder="1" applyAlignment="1">
      <alignment horizontal="right" vertical="center"/>
    </xf>
    <xf numFmtId="165" fontId="4" fillId="4" borderId="15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left" vertical="top" wrapText="1"/>
    </xf>
    <xf numFmtId="0" fontId="4" fillId="2" borderId="15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/>
    </xf>
    <xf numFmtId="49" fontId="3" fillId="0" borderId="16" xfId="0" applyNumberFormat="1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9" fontId="3" fillId="0" borderId="17" xfId="0" applyNumberFormat="1" applyFont="1" applyBorder="1" applyAlignment="1">
      <alignment horizontal="left"/>
    </xf>
    <xf numFmtId="0" fontId="3" fillId="0" borderId="4" xfId="0" applyFont="1" applyBorder="1" applyAlignment="1">
      <alignment horizontal="left"/>
    </xf>
    <xf numFmtId="3" fontId="4" fillId="4" borderId="3" xfId="0" applyNumberFormat="1" applyFont="1" applyFill="1" applyBorder="1" applyAlignment="1">
      <alignment horizontal="right" vertical="center"/>
    </xf>
    <xf numFmtId="4" fontId="7" fillId="2" borderId="15" xfId="0" applyNumberFormat="1" applyFont="1" applyFill="1" applyBorder="1" applyAlignment="1">
      <alignment horizontal="center" vertical="center"/>
    </xf>
    <xf numFmtId="165" fontId="3" fillId="0" borderId="16" xfId="0" applyNumberFormat="1" applyFont="1" applyBorder="1"/>
    <xf numFmtId="165" fontId="3" fillId="0" borderId="17" xfId="0" applyNumberFormat="1" applyFont="1" applyBorder="1"/>
    <xf numFmtId="165" fontId="3" fillId="4" borderId="15" xfId="0" applyNumberFormat="1" applyFont="1" applyFill="1" applyBorder="1"/>
    <xf numFmtId="0" fontId="2" fillId="0" borderId="10" xfId="0" applyFont="1" applyBorder="1" applyAlignment="1">
      <alignment horizontal="centerContinuous" vertical="top"/>
    </xf>
    <xf numFmtId="0" fontId="1" fillId="0" borderId="10" xfId="0" applyFont="1" applyBorder="1" applyAlignment="1">
      <alignment horizontal="centerContinuous"/>
    </xf>
    <xf numFmtId="0" fontId="7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49" fontId="4" fillId="2" borderId="24" xfId="0" applyNumberFormat="1" applyFont="1" applyFill="1" applyBorder="1" applyAlignment="1">
      <alignment horizontal="left"/>
    </xf>
    <xf numFmtId="49" fontId="3" fillId="2" borderId="23" xfId="0" applyNumberFormat="1" applyFont="1" applyFill="1" applyBorder="1" applyAlignment="1">
      <alignment horizontal="centerContinuous"/>
    </xf>
    <xf numFmtId="0" fontId="3" fillId="0" borderId="19" xfId="0" applyFont="1" applyBorder="1"/>
    <xf numFmtId="49" fontId="3" fillId="0" borderId="25" xfId="0" applyNumberFormat="1" applyFont="1" applyBorder="1" applyAlignment="1">
      <alignment horizontal="left"/>
    </xf>
    <xf numFmtId="0" fontId="1" fillId="0" borderId="26" xfId="0" applyFont="1" applyBorder="1"/>
    <xf numFmtId="0" fontId="3" fillId="0" borderId="3" xfId="0" applyFont="1" applyBorder="1"/>
    <xf numFmtId="49" fontId="3" fillId="0" borderId="2" xfId="0" applyNumberFormat="1" applyFont="1" applyBorder="1"/>
    <xf numFmtId="49" fontId="3" fillId="0" borderId="3" xfId="0" applyNumberFormat="1" applyFont="1" applyBorder="1"/>
    <xf numFmtId="0" fontId="3" fillId="0" borderId="15" xfId="0" applyFont="1" applyBorder="1"/>
    <xf numFmtId="0" fontId="3" fillId="0" borderId="27" xfId="0" applyFont="1" applyBorder="1" applyAlignment="1">
      <alignment horizontal="left"/>
    </xf>
    <xf numFmtId="0" fontId="7" fillId="0" borderId="26" xfId="0" applyFont="1" applyBorder="1"/>
    <xf numFmtId="49" fontId="3" fillId="0" borderId="27" xfId="0" applyNumberFormat="1" applyFont="1" applyBorder="1" applyAlignment="1">
      <alignment horizontal="left"/>
    </xf>
    <xf numFmtId="49" fontId="7" fillId="2" borderId="26" xfId="0" applyNumberFormat="1" applyFont="1" applyFill="1" applyBorder="1"/>
    <xf numFmtId="49" fontId="1" fillId="2" borderId="3" xfId="0" applyNumberFormat="1" applyFont="1" applyFill="1" applyBorder="1"/>
    <xf numFmtId="49" fontId="7" fillId="2" borderId="2" xfId="0" applyNumberFormat="1" applyFont="1" applyFill="1" applyBorder="1"/>
    <xf numFmtId="49" fontId="1" fillId="2" borderId="2" xfId="0" applyNumberFormat="1" applyFont="1" applyFill="1" applyBorder="1"/>
    <xf numFmtId="0" fontId="3" fillId="0" borderId="15" xfId="0" applyFont="1" applyFill="1" applyBorder="1"/>
    <xf numFmtId="3" fontId="3" fillId="0" borderId="27" xfId="0" applyNumberFormat="1" applyFont="1" applyBorder="1" applyAlignment="1">
      <alignment horizontal="left"/>
    </xf>
    <xf numFmtId="0" fontId="1" fillId="0" borderId="0" xfId="0" applyFont="1" applyFill="1"/>
    <xf numFmtId="49" fontId="7" fillId="2" borderId="28" xfId="0" applyNumberFormat="1" applyFont="1" applyFill="1" applyBorder="1"/>
    <xf numFmtId="49" fontId="1" fillId="2" borderId="5" xfId="0" applyNumberFormat="1" applyFont="1" applyFill="1" applyBorder="1"/>
    <xf numFmtId="49" fontId="7" fillId="2" borderId="0" xfId="0" applyNumberFormat="1" applyFont="1" applyFill="1" applyBorder="1"/>
    <xf numFmtId="49" fontId="1" fillId="2" borderId="0" xfId="0" applyNumberFormat="1" applyFont="1" applyFill="1" applyBorder="1"/>
    <xf numFmtId="49" fontId="3" fillId="0" borderId="15" xfId="0" applyNumberFormat="1" applyFont="1" applyBorder="1" applyAlignment="1">
      <alignment horizontal="left"/>
    </xf>
    <xf numFmtId="0" fontId="3" fillId="0" borderId="29" xfId="0" applyFont="1" applyBorder="1"/>
    <xf numFmtId="0" fontId="3" fillId="0" borderId="15" xfId="0" applyNumberFormat="1" applyFont="1" applyBorder="1"/>
    <xf numFmtId="0" fontId="3" fillId="0" borderId="30" xfId="0" applyNumberFormat="1" applyFont="1" applyBorder="1" applyAlignment="1">
      <alignment horizontal="left"/>
    </xf>
    <xf numFmtId="0" fontId="1" fillId="0" borderId="0" xfId="0" applyNumberFormat="1" applyFont="1" applyBorder="1"/>
    <xf numFmtId="0" fontId="1" fillId="0" borderId="0" xfId="0" applyNumberFormat="1" applyFont="1"/>
    <xf numFmtId="0" fontId="3" fillId="0" borderId="30" xfId="0" applyFont="1" applyBorder="1" applyAlignment="1">
      <alignment horizontal="left"/>
    </xf>
    <xf numFmtId="0" fontId="1" fillId="0" borderId="0" xfId="0" applyFont="1" applyBorder="1"/>
    <xf numFmtId="0" fontId="3" fillId="0" borderId="15" xfId="0" applyFont="1" applyFill="1" applyBorder="1" applyAlignment="1"/>
    <xf numFmtId="0" fontId="3" fillId="0" borderId="30" xfId="0" applyFont="1" applyFill="1" applyBorder="1" applyAlignment="1"/>
    <xf numFmtId="0" fontId="1" fillId="0" borderId="0" xfId="0" applyFont="1" applyFill="1" applyBorder="1" applyAlignment="1"/>
    <xf numFmtId="0" fontId="3" fillId="0" borderId="15" xfId="0" applyFont="1" applyBorder="1" applyAlignment="1"/>
    <xf numFmtId="0" fontId="3" fillId="0" borderId="30" xfId="0" applyFont="1" applyBorder="1" applyAlignment="1"/>
    <xf numFmtId="3" fontId="1" fillId="0" borderId="0" xfId="0" applyNumberFormat="1" applyFont="1"/>
    <xf numFmtId="0" fontId="3" fillId="0" borderId="26" xfId="0" applyFont="1" applyBorder="1"/>
    <xf numFmtId="0" fontId="3" fillId="0" borderId="19" xfId="0" applyFont="1" applyBorder="1" applyAlignment="1">
      <alignment horizontal="left"/>
    </xf>
    <xf numFmtId="0" fontId="3" fillId="0" borderId="31" xfId="0" applyFont="1" applyBorder="1" applyAlignment="1">
      <alignment horizontal="left"/>
    </xf>
    <xf numFmtId="0" fontId="2" fillId="0" borderId="32" xfId="0" applyFont="1" applyBorder="1" applyAlignment="1">
      <alignment horizontal="centerContinuous" vertical="center"/>
    </xf>
    <xf numFmtId="0" fontId="6" fillId="0" borderId="33" xfId="0" applyFont="1" applyBorder="1" applyAlignment="1">
      <alignment horizontal="centerContinuous" vertical="center"/>
    </xf>
    <xf numFmtId="0" fontId="1" fillId="0" borderId="33" xfId="0" applyFont="1" applyBorder="1" applyAlignment="1">
      <alignment horizontal="centerContinuous" vertical="center"/>
    </xf>
    <xf numFmtId="0" fontId="1" fillId="0" borderId="34" xfId="0" applyFont="1" applyBorder="1" applyAlignment="1">
      <alignment horizontal="centerContinuous" vertical="center"/>
    </xf>
    <xf numFmtId="0" fontId="7" fillId="2" borderId="12" xfId="0" applyFont="1" applyFill="1" applyBorder="1" applyAlignment="1">
      <alignment horizontal="left"/>
    </xf>
    <xf numFmtId="0" fontId="1" fillId="2" borderId="13" xfId="0" applyFont="1" applyFill="1" applyBorder="1" applyAlignment="1">
      <alignment horizontal="left"/>
    </xf>
    <xf numFmtId="0" fontId="1" fillId="2" borderId="35" xfId="0" applyFont="1" applyFill="1" applyBorder="1" applyAlignment="1">
      <alignment horizontal="centerContinuous"/>
    </xf>
    <xf numFmtId="0" fontId="7" fillId="2" borderId="13" xfId="0" applyFont="1" applyFill="1" applyBorder="1" applyAlignment="1">
      <alignment horizontal="centerContinuous"/>
    </xf>
    <xf numFmtId="0" fontId="1" fillId="2" borderId="13" xfId="0" applyFont="1" applyFill="1" applyBorder="1" applyAlignment="1">
      <alignment horizontal="centerContinuous"/>
    </xf>
    <xf numFmtId="0" fontId="1" fillId="0" borderId="36" xfId="0" applyFont="1" applyBorder="1"/>
    <xf numFmtId="0" fontId="1" fillId="0" borderId="21" xfId="0" applyFont="1" applyBorder="1"/>
    <xf numFmtId="3" fontId="1" fillId="0" borderId="25" xfId="0" applyNumberFormat="1" applyFont="1" applyBorder="1"/>
    <xf numFmtId="0" fontId="1" fillId="0" borderId="22" xfId="0" applyFont="1" applyBorder="1"/>
    <xf numFmtId="3" fontId="1" fillId="0" borderId="24" xfId="0" applyNumberFormat="1" applyFont="1" applyBorder="1"/>
    <xf numFmtId="0" fontId="1" fillId="0" borderId="23" xfId="0" applyFont="1" applyBorder="1"/>
    <xf numFmtId="3" fontId="1" fillId="0" borderId="2" xfId="0" applyNumberFormat="1" applyFont="1" applyBorder="1"/>
    <xf numFmtId="0" fontId="1" fillId="0" borderId="3" xfId="0" applyFont="1" applyBorder="1"/>
    <xf numFmtId="0" fontId="1" fillId="0" borderId="37" xfId="0" applyFont="1" applyBorder="1"/>
    <xf numFmtId="0" fontId="1" fillId="0" borderId="21" xfId="0" applyFont="1" applyBorder="1" applyAlignment="1">
      <alignment shrinkToFit="1"/>
    </xf>
    <xf numFmtId="0" fontId="1" fillId="0" borderId="38" xfId="0" applyFont="1" applyBorder="1"/>
    <xf numFmtId="0" fontId="1" fillId="0" borderId="28" xfId="0" applyFont="1" applyBorder="1"/>
    <xf numFmtId="3" fontId="1" fillId="0" borderId="41" xfId="0" applyNumberFormat="1" applyFont="1" applyBorder="1"/>
    <xf numFmtId="0" fontId="1" fillId="0" borderId="39" xfId="0" applyFont="1" applyBorder="1"/>
    <xf numFmtId="3" fontId="1" fillId="0" borderId="42" xfId="0" applyNumberFormat="1" applyFont="1" applyBorder="1"/>
    <xf numFmtId="0" fontId="1" fillId="0" borderId="40" xfId="0" applyFont="1" applyBorder="1"/>
    <xf numFmtId="0" fontId="7" fillId="2" borderId="22" xfId="0" applyFont="1" applyFill="1" applyBorder="1"/>
    <xf numFmtId="0" fontId="7" fillId="2" borderId="24" xfId="0" applyFont="1" applyFill="1" applyBorder="1"/>
    <xf numFmtId="0" fontId="7" fillId="2" borderId="23" xfId="0" applyFont="1" applyFill="1" applyBorder="1"/>
    <xf numFmtId="0" fontId="7" fillId="2" borderId="43" xfId="0" applyFont="1" applyFill="1" applyBorder="1"/>
    <xf numFmtId="0" fontId="7" fillId="2" borderId="44" xfId="0" applyFont="1" applyFill="1" applyBorder="1"/>
    <xf numFmtId="0" fontId="1" fillId="0" borderId="5" xfId="0" applyFont="1" applyBorder="1"/>
    <xf numFmtId="0" fontId="1" fillId="0" borderId="4" xfId="0" applyFont="1" applyBorder="1"/>
    <xf numFmtId="0" fontId="1" fillId="0" borderId="45" xfId="0" applyFont="1" applyBorder="1"/>
    <xf numFmtId="0" fontId="1" fillId="0" borderId="0" xfId="0" applyFont="1" applyBorder="1" applyAlignment="1">
      <alignment horizontal="right"/>
    </xf>
    <xf numFmtId="166" fontId="1" fillId="0" borderId="0" xfId="0" applyNumberFormat="1" applyFont="1" applyBorder="1"/>
    <xf numFmtId="0" fontId="1" fillId="0" borderId="0" xfId="0" applyFont="1" applyFill="1" applyBorder="1"/>
    <xf numFmtId="0" fontId="1" fillId="0" borderId="18" xfId="0" applyFont="1" applyBorder="1"/>
    <xf numFmtId="0" fontId="1" fillId="0" borderId="20" xfId="0" applyFont="1" applyBorder="1"/>
    <xf numFmtId="0" fontId="1" fillId="0" borderId="46" xfId="0" applyFont="1" applyBorder="1"/>
    <xf numFmtId="0" fontId="1" fillId="0" borderId="7" xfId="0" applyFont="1" applyBorder="1"/>
    <xf numFmtId="165" fontId="1" fillId="0" borderId="8" xfId="0" applyNumberFormat="1" applyFont="1" applyBorder="1" applyAlignment="1">
      <alignment horizontal="right"/>
    </xf>
    <xf numFmtId="0" fontId="1" fillId="0" borderId="8" xfId="0" applyFont="1" applyBorder="1"/>
    <xf numFmtId="0" fontId="1" fillId="0" borderId="2" xfId="0" applyFont="1" applyBorder="1"/>
    <xf numFmtId="165" fontId="1" fillId="0" borderId="3" xfId="0" applyNumberFormat="1" applyFont="1" applyBorder="1" applyAlignment="1">
      <alignment horizontal="right"/>
    </xf>
    <xf numFmtId="0" fontId="6" fillId="2" borderId="39" xfId="0" applyFont="1" applyFill="1" applyBorder="1"/>
    <xf numFmtId="0" fontId="6" fillId="2" borderId="42" xfId="0" applyFont="1" applyFill="1" applyBorder="1"/>
    <xf numFmtId="0" fontId="6" fillId="2" borderId="40" xfId="0" applyFont="1" applyFill="1" applyBorder="1"/>
    <xf numFmtId="0" fontId="6" fillId="0" borderId="0" xfId="0" applyFont="1"/>
    <xf numFmtId="0" fontId="1" fillId="0" borderId="0" xfId="0" applyFont="1" applyAlignment="1">
      <alignment vertical="justify"/>
    </xf>
    <xf numFmtId="49" fontId="7" fillId="0" borderId="51" xfId="1" applyNumberFormat="1" applyFont="1" applyBorder="1"/>
    <xf numFmtId="49" fontId="1" fillId="0" borderId="51" xfId="1" applyNumberFormat="1" applyFont="1" applyBorder="1"/>
    <xf numFmtId="49" fontId="1" fillId="0" borderId="51" xfId="1" applyNumberFormat="1" applyFont="1" applyBorder="1" applyAlignment="1">
      <alignment horizontal="right"/>
    </xf>
    <xf numFmtId="0" fontId="1" fillId="0" borderId="52" xfId="1" applyFont="1" applyBorder="1"/>
    <xf numFmtId="49" fontId="1" fillId="0" borderId="51" xfId="0" applyNumberFormat="1" applyFont="1" applyBorder="1" applyAlignment="1">
      <alignment horizontal="left"/>
    </xf>
    <xf numFmtId="0" fontId="1" fillId="0" borderId="53" xfId="0" applyNumberFormat="1" applyFont="1" applyBorder="1"/>
    <xf numFmtId="49" fontId="7" fillId="0" borderId="56" xfId="1" applyNumberFormat="1" applyFont="1" applyBorder="1"/>
    <xf numFmtId="49" fontId="1" fillId="0" borderId="56" xfId="1" applyNumberFormat="1" applyFont="1" applyBorder="1"/>
    <xf numFmtId="49" fontId="1" fillId="0" borderId="56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7" fillId="2" borderId="12" xfId="0" applyNumberFormat="1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7" fillId="2" borderId="35" xfId="0" applyFont="1" applyFill="1" applyBorder="1" applyAlignment="1">
      <alignment horizontal="center"/>
    </xf>
    <xf numFmtId="0" fontId="7" fillId="2" borderId="14" xfId="0" applyFont="1" applyFill="1" applyBorder="1" applyAlignment="1">
      <alignment horizontal="center"/>
    </xf>
    <xf numFmtId="0" fontId="7" fillId="2" borderId="59" xfId="0" applyFont="1" applyFill="1" applyBorder="1" applyAlignment="1">
      <alignment horizontal="center"/>
    </xf>
    <xf numFmtId="0" fontId="7" fillId="2" borderId="60" xfId="0" applyFont="1" applyFill="1" applyBorder="1" applyAlignment="1">
      <alignment horizontal="center"/>
    </xf>
    <xf numFmtId="3" fontId="1" fillId="0" borderId="45" xfId="0" applyNumberFormat="1" applyFont="1" applyBorder="1"/>
    <xf numFmtId="0" fontId="7" fillId="2" borderId="12" xfId="0" applyFont="1" applyFill="1" applyBorder="1"/>
    <xf numFmtId="0" fontId="7" fillId="2" borderId="13" xfId="0" applyFont="1" applyFill="1" applyBorder="1"/>
    <xf numFmtId="3" fontId="7" fillId="2" borderId="35" xfId="0" applyNumberFormat="1" applyFont="1" applyFill="1" applyBorder="1"/>
    <xf numFmtId="3" fontId="7" fillId="2" borderId="14" xfId="0" applyNumberFormat="1" applyFont="1" applyFill="1" applyBorder="1"/>
    <xf numFmtId="3" fontId="7" fillId="2" borderId="59" xfId="0" applyNumberFormat="1" applyFont="1" applyFill="1" applyBorder="1"/>
    <xf numFmtId="3" fontId="7" fillId="2" borderId="60" xfId="0" applyNumberFormat="1" applyFont="1" applyFill="1" applyBorder="1"/>
    <xf numFmtId="3" fontId="3" fillId="0" borderId="0" xfId="0" applyNumberFormat="1" applyFont="1"/>
    <xf numFmtId="4" fontId="3" fillId="0" borderId="0" xfId="0" applyNumberFormat="1" applyFont="1"/>
    <xf numFmtId="0" fontId="1" fillId="0" borderId="0" xfId="1" applyFont="1"/>
    <xf numFmtId="0" fontId="11" fillId="0" borderId="0" xfId="1" applyFont="1" applyAlignment="1">
      <alignment horizontal="centerContinuous"/>
    </xf>
    <xf numFmtId="0" fontId="12" fillId="0" borderId="0" xfId="1" applyFont="1" applyAlignment="1">
      <alignment horizontal="centerContinuous"/>
    </xf>
    <xf numFmtId="0" fontId="12" fillId="0" borderId="0" xfId="1" applyFont="1" applyAlignment="1">
      <alignment horizontal="right"/>
    </xf>
    <xf numFmtId="0" fontId="1" fillId="0" borderId="51" xfId="1" applyFont="1" applyBorder="1"/>
    <xf numFmtId="0" fontId="3" fillId="0" borderId="52" xfId="1" applyFont="1" applyBorder="1" applyAlignment="1">
      <alignment horizontal="right"/>
    </xf>
    <xf numFmtId="49" fontId="1" fillId="0" borderId="51" xfId="1" applyNumberFormat="1" applyFont="1" applyBorder="1" applyAlignment="1">
      <alignment horizontal="left"/>
    </xf>
    <xf numFmtId="0" fontId="1" fillId="0" borderId="53" xfId="1" applyFont="1" applyBorder="1"/>
    <xf numFmtId="0" fontId="1" fillId="0" borderId="56" xfId="1" applyFont="1" applyBorder="1"/>
    <xf numFmtId="0" fontId="3" fillId="0" borderId="0" xfId="1" applyFont="1"/>
    <xf numFmtId="0" fontId="1" fillId="0" borderId="0" xfId="1" applyFont="1" applyAlignment="1">
      <alignment horizontal="right"/>
    </xf>
    <xf numFmtId="0" fontId="1" fillId="0" borderId="0" xfId="1" applyFont="1" applyAlignment="1"/>
    <xf numFmtId="49" fontId="3" fillId="2" borderId="15" xfId="1" applyNumberFormat="1" applyFont="1" applyFill="1" applyBorder="1"/>
    <xf numFmtId="0" fontId="3" fillId="2" borderId="3" xfId="1" applyFont="1" applyFill="1" applyBorder="1" applyAlignment="1">
      <alignment horizontal="center"/>
    </xf>
    <xf numFmtId="0" fontId="3" fillId="2" borderId="3" xfId="1" applyNumberFormat="1" applyFont="1" applyFill="1" applyBorder="1" applyAlignment="1">
      <alignment horizontal="center"/>
    </xf>
    <xf numFmtId="0" fontId="3" fillId="2" borderId="15" xfId="1" applyFont="1" applyFill="1" applyBorder="1" applyAlignment="1">
      <alignment horizontal="center"/>
    </xf>
    <xf numFmtId="0" fontId="3" fillId="2" borderId="15" xfId="1" applyFont="1" applyFill="1" applyBorder="1" applyAlignment="1">
      <alignment horizontal="center" wrapText="1"/>
    </xf>
    <xf numFmtId="0" fontId="7" fillId="0" borderId="17" xfId="1" applyFont="1" applyBorder="1" applyAlignment="1">
      <alignment horizontal="center"/>
    </xf>
    <xf numFmtId="49" fontId="7" fillId="0" borderId="17" xfId="1" applyNumberFormat="1" applyFont="1" applyBorder="1" applyAlignment="1">
      <alignment horizontal="left"/>
    </xf>
    <xf numFmtId="0" fontId="7" fillId="0" borderId="1" xfId="1" applyFont="1" applyBorder="1"/>
    <xf numFmtId="0" fontId="1" fillId="0" borderId="2" xfId="1" applyFont="1" applyBorder="1" applyAlignment="1">
      <alignment horizontal="center"/>
    </xf>
    <xf numFmtId="0" fontId="1" fillId="0" borderId="2" xfId="1" applyNumberFormat="1" applyFont="1" applyBorder="1" applyAlignment="1">
      <alignment horizontal="right"/>
    </xf>
    <xf numFmtId="0" fontId="1" fillId="0" borderId="3" xfId="1" applyNumberFormat="1" applyFont="1" applyBorder="1"/>
    <xf numFmtId="0" fontId="1" fillId="0" borderId="6" xfId="1" applyNumberFormat="1" applyFont="1" applyFill="1" applyBorder="1"/>
    <xf numFmtId="0" fontId="1" fillId="0" borderId="8" xfId="1" applyNumberFormat="1" applyFont="1" applyFill="1" applyBorder="1"/>
    <xf numFmtId="0" fontId="1" fillId="0" borderId="6" xfId="1" applyFont="1" applyFill="1" applyBorder="1"/>
    <xf numFmtId="0" fontId="1" fillId="0" borderId="8" xfId="1" applyFont="1" applyFill="1" applyBorder="1"/>
    <xf numFmtId="0" fontId="13" fillId="0" borderId="0" xfId="1" applyFont="1"/>
    <xf numFmtId="0" fontId="8" fillId="0" borderId="16" xfId="1" applyFont="1" applyBorder="1" applyAlignment="1">
      <alignment horizontal="center" vertical="top"/>
    </xf>
    <xf numFmtId="49" fontId="8" fillId="0" borderId="16" xfId="1" applyNumberFormat="1" applyFont="1" applyBorder="1" applyAlignment="1">
      <alignment horizontal="left" vertical="top"/>
    </xf>
    <xf numFmtId="0" fontId="8" fillId="0" borderId="16" xfId="1" applyFont="1" applyBorder="1" applyAlignment="1">
      <alignment vertical="top" wrapText="1"/>
    </xf>
    <xf numFmtId="49" fontId="8" fillId="0" borderId="16" xfId="1" applyNumberFormat="1" applyFont="1" applyBorder="1" applyAlignment="1">
      <alignment horizontal="center" shrinkToFit="1"/>
    </xf>
    <xf numFmtId="4" fontId="8" fillId="0" borderId="16" xfId="1" applyNumberFormat="1" applyFont="1" applyBorder="1" applyAlignment="1">
      <alignment horizontal="right"/>
    </xf>
    <xf numFmtId="4" fontId="8" fillId="0" borderId="16" xfId="1" applyNumberFormat="1" applyFont="1" applyBorder="1"/>
    <xf numFmtId="168" fontId="8" fillId="0" borderId="16" xfId="1" applyNumberFormat="1" applyFont="1" applyBorder="1"/>
    <xf numFmtId="4" fontId="8" fillId="0" borderId="8" xfId="1" applyNumberFormat="1" applyFont="1" applyBorder="1"/>
    <xf numFmtId="0" fontId="3" fillId="0" borderId="17" xfId="1" applyFont="1" applyBorder="1" applyAlignment="1">
      <alignment horizontal="center"/>
    </xf>
    <xf numFmtId="49" fontId="3" fillId="0" borderId="17" xfId="1" applyNumberFormat="1" applyFont="1" applyBorder="1" applyAlignment="1">
      <alignment horizontal="left"/>
    </xf>
    <xf numFmtId="4" fontId="1" fillId="0" borderId="5" xfId="1" applyNumberFormat="1" applyFont="1" applyBorder="1"/>
    <xf numFmtId="0" fontId="16" fillId="0" borderId="0" xfId="1" applyFont="1" applyAlignment="1">
      <alignment wrapText="1"/>
    </xf>
    <xf numFmtId="49" fontId="3" fillId="0" borderId="17" xfId="1" applyNumberFormat="1" applyFont="1" applyBorder="1" applyAlignment="1">
      <alignment horizontal="right"/>
    </xf>
    <xf numFmtId="4" fontId="17" fillId="6" borderId="64" xfId="1" applyNumberFormat="1" applyFont="1" applyFill="1" applyBorder="1" applyAlignment="1">
      <alignment horizontal="right" wrapText="1"/>
    </xf>
    <xf numFmtId="0" fontId="17" fillId="6" borderId="4" xfId="1" applyFont="1" applyFill="1" applyBorder="1" applyAlignment="1">
      <alignment horizontal="left" wrapText="1"/>
    </xf>
    <xf numFmtId="0" fontId="17" fillId="0" borderId="5" xfId="0" applyFont="1" applyBorder="1" applyAlignment="1">
      <alignment horizontal="right"/>
    </xf>
    <xf numFmtId="0" fontId="1" fillId="0" borderId="4" xfId="1" applyFont="1" applyBorder="1"/>
    <xf numFmtId="0" fontId="1" fillId="0" borderId="0" xfId="1" applyFont="1" applyBorder="1"/>
    <xf numFmtId="0" fontId="1" fillId="2" borderId="15" xfId="1" applyFont="1" applyFill="1" applyBorder="1" applyAlignment="1">
      <alignment horizontal="center"/>
    </xf>
    <xf numFmtId="49" fontId="19" fillId="2" borderId="15" xfId="1" applyNumberFormat="1" applyFont="1" applyFill="1" applyBorder="1" applyAlignment="1">
      <alignment horizontal="left"/>
    </xf>
    <xf numFmtId="0" fontId="19" fillId="2" borderId="1" xfId="1" applyFont="1" applyFill="1" applyBorder="1"/>
    <xf numFmtId="0" fontId="1" fillId="2" borderId="2" xfId="1" applyFont="1" applyFill="1" applyBorder="1" applyAlignment="1">
      <alignment horizontal="center"/>
    </xf>
    <xf numFmtId="4" fontId="1" fillId="2" borderId="2" xfId="1" applyNumberFormat="1" applyFont="1" applyFill="1" applyBorder="1" applyAlignment="1">
      <alignment horizontal="right"/>
    </xf>
    <xf numFmtId="4" fontId="1" fillId="2" borderId="3" xfId="1" applyNumberFormat="1" applyFont="1" applyFill="1" applyBorder="1" applyAlignment="1">
      <alignment horizontal="right"/>
    </xf>
    <xf numFmtId="4" fontId="7" fillId="2" borderId="15" xfId="1" applyNumberFormat="1" applyFont="1" applyFill="1" applyBorder="1"/>
    <xf numFmtId="0" fontId="1" fillId="2" borderId="2" xfId="1" applyFont="1" applyFill="1" applyBorder="1"/>
    <xf numFmtId="4" fontId="7" fillId="2" borderId="3" xfId="1" applyNumberFormat="1" applyFont="1" applyFill="1" applyBorder="1"/>
    <xf numFmtId="3" fontId="1" fillId="0" borderId="0" xfId="1" applyNumberFormat="1" applyFont="1"/>
    <xf numFmtId="0" fontId="20" fillId="0" borderId="0" xfId="1" applyFont="1" applyAlignment="1"/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1" fillId="0" borderId="0" xfId="1" applyFont="1" applyBorder="1" applyAlignment="1">
      <alignment horizontal="right"/>
    </xf>
    <xf numFmtId="49" fontId="3" fillId="0" borderId="28" xfId="0" applyNumberFormat="1" applyFont="1" applyBorder="1"/>
    <xf numFmtId="3" fontId="1" fillId="0" borderId="5" xfId="0" applyNumberFormat="1" applyFont="1" applyBorder="1"/>
    <xf numFmtId="3" fontId="1" fillId="0" borderId="17" xfId="0" applyNumberFormat="1" applyFont="1" applyBorder="1"/>
    <xf numFmtId="3" fontId="1" fillId="0" borderId="61" xfId="0" applyNumberFormat="1" applyFont="1" applyBorder="1"/>
    <xf numFmtId="0" fontId="6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left" vertical="center"/>
    </xf>
    <xf numFmtId="164" fontId="3" fillId="0" borderId="0" xfId="0" applyNumberFormat="1" applyFont="1" applyFill="1" applyBorder="1"/>
    <xf numFmtId="3" fontId="4" fillId="0" borderId="0" xfId="0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Continuous"/>
    </xf>
    <xf numFmtId="3" fontId="2" fillId="0" borderId="0" xfId="0" applyNumberFormat="1" applyFont="1" applyFill="1" applyBorder="1" applyAlignment="1">
      <alignment horizontal="centerContinuous"/>
    </xf>
    <xf numFmtId="0" fontId="7" fillId="0" borderId="0" xfId="0" applyFont="1" applyFill="1" applyBorder="1"/>
    <xf numFmtId="0" fontId="7" fillId="0" borderId="0" xfId="0" applyFont="1" applyFill="1" applyBorder="1" applyAlignment="1">
      <alignment horizontal="right"/>
    </xf>
    <xf numFmtId="0" fontId="7" fillId="0" borderId="0" xfId="0" applyFont="1" applyFill="1" applyBorder="1" applyAlignment="1">
      <alignment horizontal="center"/>
    </xf>
    <xf numFmtId="4" fontId="4" fillId="0" borderId="0" xfId="0" applyNumberFormat="1" applyFont="1" applyFill="1" applyBorder="1" applyAlignment="1">
      <alignment horizontal="right"/>
    </xf>
    <xf numFmtId="3" fontId="1" fillId="0" borderId="0" xfId="0" applyNumberFormat="1" applyFont="1" applyFill="1" applyBorder="1" applyAlignment="1">
      <alignment horizontal="right"/>
    </xf>
    <xf numFmtId="165" fontId="1" fillId="0" borderId="0" xfId="0" applyNumberFormat="1" applyFont="1" applyFill="1" applyBorder="1" applyAlignment="1">
      <alignment horizontal="right"/>
    </xf>
    <xf numFmtId="4" fontId="1" fillId="0" borderId="0" xfId="0" applyNumberFormat="1" applyFont="1" applyFill="1" applyBorder="1" applyAlignment="1">
      <alignment horizontal="right"/>
    </xf>
    <xf numFmtId="4" fontId="1" fillId="0" borderId="0" xfId="0" applyNumberFormat="1" applyFont="1" applyFill="1" applyBorder="1"/>
    <xf numFmtId="4" fontId="1" fillId="0" borderId="7" xfId="0" applyNumberFormat="1" applyFont="1" applyBorder="1" applyAlignment="1">
      <alignment horizontal="right" vertical="center"/>
    </xf>
    <xf numFmtId="4" fontId="1" fillId="0" borderId="8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horizontal="right" vertical="center"/>
    </xf>
    <xf numFmtId="4" fontId="1" fillId="0" borderId="5" xfId="0" applyNumberFormat="1" applyFont="1" applyBorder="1" applyAlignment="1">
      <alignment horizontal="right" vertical="center"/>
    </xf>
    <xf numFmtId="4" fontId="1" fillId="0" borderId="10" xfId="0" applyNumberFormat="1" applyFont="1" applyBorder="1" applyAlignment="1">
      <alignment horizontal="right" vertical="center"/>
    </xf>
    <xf numFmtId="4" fontId="1" fillId="0" borderId="11" xfId="0" applyNumberFormat="1" applyFont="1" applyBorder="1" applyAlignment="1">
      <alignment horizontal="right" vertical="center"/>
    </xf>
    <xf numFmtId="3" fontId="6" fillId="5" borderId="13" xfId="0" applyNumberFormat="1" applyFont="1" applyFill="1" applyBorder="1" applyAlignment="1">
      <alignment horizontal="right" vertical="center"/>
    </xf>
    <xf numFmtId="3" fontId="6" fillId="5" borderId="14" xfId="0" applyNumberFormat="1" applyFont="1" applyFill="1" applyBorder="1" applyAlignment="1">
      <alignment horizontal="right" vertical="center"/>
    </xf>
    <xf numFmtId="0" fontId="1" fillId="0" borderId="39" xfId="0" applyFont="1" applyBorder="1" applyAlignment="1">
      <alignment horizontal="center" shrinkToFit="1"/>
    </xf>
    <xf numFmtId="0" fontId="1" fillId="0" borderId="40" xfId="0" applyFont="1" applyBorder="1" applyAlignment="1">
      <alignment horizontal="center" shrinkToFit="1"/>
    </xf>
    <xf numFmtId="0" fontId="3" fillId="0" borderId="15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15" xfId="0" applyFont="1" applyBorder="1" applyAlignment="1">
      <alignment horizontal="center"/>
    </xf>
    <xf numFmtId="0" fontId="1" fillId="0" borderId="0" xfId="0" applyFont="1" applyAlignment="1">
      <alignment horizontal="left" wrapText="1"/>
    </xf>
    <xf numFmtId="167" fontId="1" fillId="0" borderId="1" xfId="0" applyNumberFormat="1" applyFont="1" applyBorder="1" applyAlignment="1">
      <alignment horizontal="right" indent="2"/>
    </xf>
    <xf numFmtId="167" fontId="1" fillId="0" borderId="30" xfId="0" applyNumberFormat="1" applyFont="1" applyBorder="1" applyAlignment="1">
      <alignment horizontal="right" indent="2"/>
    </xf>
    <xf numFmtId="167" fontId="6" fillId="2" borderId="47" xfId="0" applyNumberFormat="1" applyFont="1" applyFill="1" applyBorder="1" applyAlignment="1">
      <alignment horizontal="right" indent="2"/>
    </xf>
    <xf numFmtId="167" fontId="6" fillId="2" borderId="48" xfId="0" applyNumberFormat="1" applyFont="1" applyFill="1" applyBorder="1" applyAlignment="1">
      <alignment horizontal="right" indent="2"/>
    </xf>
    <xf numFmtId="0" fontId="8" fillId="0" borderId="0" xfId="0" applyFont="1" applyAlignment="1">
      <alignment horizontal="left" vertical="top" wrapText="1"/>
    </xf>
    <xf numFmtId="0" fontId="1" fillId="0" borderId="49" xfId="1" applyFont="1" applyBorder="1" applyAlignment="1">
      <alignment horizontal="center"/>
    </xf>
    <xf numFmtId="0" fontId="1" fillId="0" borderId="50" xfId="1" applyFont="1" applyBorder="1" applyAlignment="1">
      <alignment horizontal="center"/>
    </xf>
    <xf numFmtId="0" fontId="1" fillId="0" borderId="54" xfId="1" applyFont="1" applyBorder="1" applyAlignment="1">
      <alignment horizontal="center"/>
    </xf>
    <xf numFmtId="0" fontId="1" fillId="0" borderId="55" xfId="1" applyFont="1" applyBorder="1" applyAlignment="1">
      <alignment horizontal="center"/>
    </xf>
    <xf numFmtId="0" fontId="1" fillId="0" borderId="57" xfId="1" applyFont="1" applyBorder="1" applyAlignment="1">
      <alignment horizontal="left"/>
    </xf>
    <xf numFmtId="0" fontId="1" fillId="0" borderId="56" xfId="1" applyFont="1" applyBorder="1" applyAlignment="1">
      <alignment horizontal="left"/>
    </xf>
    <xf numFmtId="0" fontId="1" fillId="0" borderId="58" xfId="1" applyFont="1" applyBorder="1" applyAlignment="1">
      <alignment horizontal="left"/>
    </xf>
    <xf numFmtId="3" fontId="7" fillId="0" borderId="0" xfId="0" applyNumberFormat="1" applyFont="1" applyFill="1" applyBorder="1" applyAlignment="1">
      <alignment horizontal="right"/>
    </xf>
    <xf numFmtId="49" fontId="17" fillId="6" borderId="62" xfId="1" applyNumberFormat="1" applyFont="1" applyFill="1" applyBorder="1" applyAlignment="1">
      <alignment horizontal="left" wrapText="1"/>
    </xf>
    <xf numFmtId="49" fontId="18" fillId="0" borderId="63" xfId="0" applyNumberFormat="1" applyFont="1" applyBorder="1" applyAlignment="1">
      <alignment horizontal="left" wrapText="1"/>
    </xf>
    <xf numFmtId="0" fontId="10" fillId="0" borderId="0" xfId="1" applyFont="1" applyAlignment="1">
      <alignment horizontal="center"/>
    </xf>
    <xf numFmtId="49" fontId="1" fillId="0" borderId="54" xfId="1" applyNumberFormat="1" applyFont="1" applyBorder="1" applyAlignment="1">
      <alignment horizontal="center"/>
    </xf>
    <xf numFmtId="0" fontId="1" fillId="0" borderId="57" xfId="1" applyFont="1" applyBorder="1" applyAlignment="1">
      <alignment horizontal="center" shrinkToFit="1"/>
    </xf>
    <xf numFmtId="0" fontId="1" fillId="0" borderId="56" xfId="1" applyFont="1" applyBorder="1" applyAlignment="1">
      <alignment horizontal="center" shrinkToFit="1"/>
    </xf>
    <xf numFmtId="0" fontId="1" fillId="0" borderId="58" xfId="1" applyFont="1" applyBorder="1" applyAlignment="1">
      <alignment horizontal="center" shrinkToFit="1"/>
    </xf>
    <xf numFmtId="0" fontId="14" fillId="6" borderId="4" xfId="1" applyNumberFormat="1" applyFont="1" applyFill="1" applyBorder="1" applyAlignment="1">
      <alignment horizontal="left" wrapText="1" indent="1"/>
    </xf>
    <xf numFmtId="0" fontId="15" fillId="0" borderId="0" xfId="0" applyNumberFormat="1" applyFont="1"/>
    <xf numFmtId="0" fontId="15" fillId="0" borderId="5" xfId="0" applyNumberFormat="1" applyFont="1" applyBorder="1"/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112">
    <pageSetUpPr fitToPage="1"/>
  </sheetPr>
  <dimension ref="A1:O68"/>
  <sheetViews>
    <sheetView showGridLines="0" topLeftCell="B1" zoomScaleNormal="100" zoomScaleSheetLayoutView="75" workbookViewId="0">
      <selection activeCell="F56" sqref="F56"/>
    </sheetView>
  </sheetViews>
  <sheetFormatPr defaultRowHeight="12.75" x14ac:dyDescent="0.2"/>
  <cols>
    <col min="1" max="1" width="0.5703125" style="1" hidden="1" customWidth="1"/>
    <col min="2" max="2" width="7.140625" style="1" customWidth="1"/>
    <col min="3" max="3" width="9.140625" style="1"/>
    <col min="4" max="4" width="19.7109375" style="1" customWidth="1"/>
    <col min="5" max="5" width="6.85546875" style="1" customWidth="1"/>
    <col min="6" max="6" width="13.140625" style="1" customWidth="1"/>
    <col min="7" max="7" width="12.42578125" style="2" customWidth="1"/>
    <col min="8" max="8" width="13.5703125" style="1" customWidth="1"/>
    <col min="9" max="9" width="11.42578125" style="2" customWidth="1"/>
    <col min="10" max="10" width="7" style="2" customWidth="1"/>
    <col min="11" max="15" width="10.7109375" style="1" customWidth="1"/>
    <col min="16" max="256" width="9.140625" style="1"/>
    <col min="257" max="257" width="0" style="1" hidden="1" customWidth="1"/>
    <col min="258" max="258" width="7.140625" style="1" customWidth="1"/>
    <col min="259" max="259" width="9.140625" style="1"/>
    <col min="260" max="260" width="19.7109375" style="1" customWidth="1"/>
    <col min="261" max="261" width="6.85546875" style="1" customWidth="1"/>
    <col min="262" max="262" width="13.140625" style="1" customWidth="1"/>
    <col min="263" max="263" width="12.42578125" style="1" customWidth="1"/>
    <col min="264" max="264" width="13.5703125" style="1" customWidth="1"/>
    <col min="265" max="265" width="11.42578125" style="1" customWidth="1"/>
    <col min="266" max="266" width="7" style="1" customWidth="1"/>
    <col min="267" max="271" width="10.7109375" style="1" customWidth="1"/>
    <col min="272" max="512" width="9.140625" style="1"/>
    <col min="513" max="513" width="0" style="1" hidden="1" customWidth="1"/>
    <col min="514" max="514" width="7.140625" style="1" customWidth="1"/>
    <col min="515" max="515" width="9.140625" style="1"/>
    <col min="516" max="516" width="19.7109375" style="1" customWidth="1"/>
    <col min="517" max="517" width="6.85546875" style="1" customWidth="1"/>
    <col min="518" max="518" width="13.140625" style="1" customWidth="1"/>
    <col min="519" max="519" width="12.42578125" style="1" customWidth="1"/>
    <col min="520" max="520" width="13.5703125" style="1" customWidth="1"/>
    <col min="521" max="521" width="11.42578125" style="1" customWidth="1"/>
    <col min="522" max="522" width="7" style="1" customWidth="1"/>
    <col min="523" max="527" width="10.7109375" style="1" customWidth="1"/>
    <col min="528" max="768" width="9.140625" style="1"/>
    <col min="769" max="769" width="0" style="1" hidden="1" customWidth="1"/>
    <col min="770" max="770" width="7.140625" style="1" customWidth="1"/>
    <col min="771" max="771" width="9.140625" style="1"/>
    <col min="772" max="772" width="19.7109375" style="1" customWidth="1"/>
    <col min="773" max="773" width="6.85546875" style="1" customWidth="1"/>
    <col min="774" max="774" width="13.140625" style="1" customWidth="1"/>
    <col min="775" max="775" width="12.42578125" style="1" customWidth="1"/>
    <col min="776" max="776" width="13.5703125" style="1" customWidth="1"/>
    <col min="777" max="777" width="11.42578125" style="1" customWidth="1"/>
    <col min="778" max="778" width="7" style="1" customWidth="1"/>
    <col min="779" max="783" width="10.7109375" style="1" customWidth="1"/>
    <col min="784" max="1024" width="9.140625" style="1"/>
    <col min="1025" max="1025" width="0" style="1" hidden="1" customWidth="1"/>
    <col min="1026" max="1026" width="7.140625" style="1" customWidth="1"/>
    <col min="1027" max="1027" width="9.140625" style="1"/>
    <col min="1028" max="1028" width="19.7109375" style="1" customWidth="1"/>
    <col min="1029" max="1029" width="6.85546875" style="1" customWidth="1"/>
    <col min="1030" max="1030" width="13.140625" style="1" customWidth="1"/>
    <col min="1031" max="1031" width="12.42578125" style="1" customWidth="1"/>
    <col min="1032" max="1032" width="13.5703125" style="1" customWidth="1"/>
    <col min="1033" max="1033" width="11.42578125" style="1" customWidth="1"/>
    <col min="1034" max="1034" width="7" style="1" customWidth="1"/>
    <col min="1035" max="1039" width="10.7109375" style="1" customWidth="1"/>
    <col min="1040" max="1280" width="9.140625" style="1"/>
    <col min="1281" max="1281" width="0" style="1" hidden="1" customWidth="1"/>
    <col min="1282" max="1282" width="7.140625" style="1" customWidth="1"/>
    <col min="1283" max="1283" width="9.140625" style="1"/>
    <col min="1284" max="1284" width="19.7109375" style="1" customWidth="1"/>
    <col min="1285" max="1285" width="6.85546875" style="1" customWidth="1"/>
    <col min="1286" max="1286" width="13.140625" style="1" customWidth="1"/>
    <col min="1287" max="1287" width="12.42578125" style="1" customWidth="1"/>
    <col min="1288" max="1288" width="13.5703125" style="1" customWidth="1"/>
    <col min="1289" max="1289" width="11.42578125" style="1" customWidth="1"/>
    <col min="1290" max="1290" width="7" style="1" customWidth="1"/>
    <col min="1291" max="1295" width="10.7109375" style="1" customWidth="1"/>
    <col min="1296" max="1536" width="9.140625" style="1"/>
    <col min="1537" max="1537" width="0" style="1" hidden="1" customWidth="1"/>
    <col min="1538" max="1538" width="7.140625" style="1" customWidth="1"/>
    <col min="1539" max="1539" width="9.140625" style="1"/>
    <col min="1540" max="1540" width="19.7109375" style="1" customWidth="1"/>
    <col min="1541" max="1541" width="6.85546875" style="1" customWidth="1"/>
    <col min="1542" max="1542" width="13.140625" style="1" customWidth="1"/>
    <col min="1543" max="1543" width="12.42578125" style="1" customWidth="1"/>
    <col min="1544" max="1544" width="13.5703125" style="1" customWidth="1"/>
    <col min="1545" max="1545" width="11.42578125" style="1" customWidth="1"/>
    <col min="1546" max="1546" width="7" style="1" customWidth="1"/>
    <col min="1547" max="1551" width="10.7109375" style="1" customWidth="1"/>
    <col min="1552" max="1792" width="9.140625" style="1"/>
    <col min="1793" max="1793" width="0" style="1" hidden="1" customWidth="1"/>
    <col min="1794" max="1794" width="7.140625" style="1" customWidth="1"/>
    <col min="1795" max="1795" width="9.140625" style="1"/>
    <col min="1796" max="1796" width="19.7109375" style="1" customWidth="1"/>
    <col min="1797" max="1797" width="6.85546875" style="1" customWidth="1"/>
    <col min="1798" max="1798" width="13.140625" style="1" customWidth="1"/>
    <col min="1799" max="1799" width="12.42578125" style="1" customWidth="1"/>
    <col min="1800" max="1800" width="13.5703125" style="1" customWidth="1"/>
    <col min="1801" max="1801" width="11.42578125" style="1" customWidth="1"/>
    <col min="1802" max="1802" width="7" style="1" customWidth="1"/>
    <col min="1803" max="1807" width="10.7109375" style="1" customWidth="1"/>
    <col min="1808" max="2048" width="9.140625" style="1"/>
    <col min="2049" max="2049" width="0" style="1" hidden="1" customWidth="1"/>
    <col min="2050" max="2050" width="7.140625" style="1" customWidth="1"/>
    <col min="2051" max="2051" width="9.140625" style="1"/>
    <col min="2052" max="2052" width="19.7109375" style="1" customWidth="1"/>
    <col min="2053" max="2053" width="6.85546875" style="1" customWidth="1"/>
    <col min="2054" max="2054" width="13.140625" style="1" customWidth="1"/>
    <col min="2055" max="2055" width="12.42578125" style="1" customWidth="1"/>
    <col min="2056" max="2056" width="13.5703125" style="1" customWidth="1"/>
    <col min="2057" max="2057" width="11.42578125" style="1" customWidth="1"/>
    <col min="2058" max="2058" width="7" style="1" customWidth="1"/>
    <col min="2059" max="2063" width="10.7109375" style="1" customWidth="1"/>
    <col min="2064" max="2304" width="9.140625" style="1"/>
    <col min="2305" max="2305" width="0" style="1" hidden="1" customWidth="1"/>
    <col min="2306" max="2306" width="7.140625" style="1" customWidth="1"/>
    <col min="2307" max="2307" width="9.140625" style="1"/>
    <col min="2308" max="2308" width="19.7109375" style="1" customWidth="1"/>
    <col min="2309" max="2309" width="6.85546875" style="1" customWidth="1"/>
    <col min="2310" max="2310" width="13.140625" style="1" customWidth="1"/>
    <col min="2311" max="2311" width="12.42578125" style="1" customWidth="1"/>
    <col min="2312" max="2312" width="13.5703125" style="1" customWidth="1"/>
    <col min="2313" max="2313" width="11.42578125" style="1" customWidth="1"/>
    <col min="2314" max="2314" width="7" style="1" customWidth="1"/>
    <col min="2315" max="2319" width="10.7109375" style="1" customWidth="1"/>
    <col min="2320" max="2560" width="9.140625" style="1"/>
    <col min="2561" max="2561" width="0" style="1" hidden="1" customWidth="1"/>
    <col min="2562" max="2562" width="7.140625" style="1" customWidth="1"/>
    <col min="2563" max="2563" width="9.140625" style="1"/>
    <col min="2564" max="2564" width="19.7109375" style="1" customWidth="1"/>
    <col min="2565" max="2565" width="6.85546875" style="1" customWidth="1"/>
    <col min="2566" max="2566" width="13.140625" style="1" customWidth="1"/>
    <col min="2567" max="2567" width="12.42578125" style="1" customWidth="1"/>
    <col min="2568" max="2568" width="13.5703125" style="1" customWidth="1"/>
    <col min="2569" max="2569" width="11.42578125" style="1" customWidth="1"/>
    <col min="2570" max="2570" width="7" style="1" customWidth="1"/>
    <col min="2571" max="2575" width="10.7109375" style="1" customWidth="1"/>
    <col min="2576" max="2816" width="9.140625" style="1"/>
    <col min="2817" max="2817" width="0" style="1" hidden="1" customWidth="1"/>
    <col min="2818" max="2818" width="7.140625" style="1" customWidth="1"/>
    <col min="2819" max="2819" width="9.140625" style="1"/>
    <col min="2820" max="2820" width="19.7109375" style="1" customWidth="1"/>
    <col min="2821" max="2821" width="6.85546875" style="1" customWidth="1"/>
    <col min="2822" max="2822" width="13.140625" style="1" customWidth="1"/>
    <col min="2823" max="2823" width="12.42578125" style="1" customWidth="1"/>
    <col min="2824" max="2824" width="13.5703125" style="1" customWidth="1"/>
    <col min="2825" max="2825" width="11.42578125" style="1" customWidth="1"/>
    <col min="2826" max="2826" width="7" style="1" customWidth="1"/>
    <col min="2827" max="2831" width="10.7109375" style="1" customWidth="1"/>
    <col min="2832" max="3072" width="9.140625" style="1"/>
    <col min="3073" max="3073" width="0" style="1" hidden="1" customWidth="1"/>
    <col min="3074" max="3074" width="7.140625" style="1" customWidth="1"/>
    <col min="3075" max="3075" width="9.140625" style="1"/>
    <col min="3076" max="3076" width="19.7109375" style="1" customWidth="1"/>
    <col min="3077" max="3077" width="6.85546875" style="1" customWidth="1"/>
    <col min="3078" max="3078" width="13.140625" style="1" customWidth="1"/>
    <col min="3079" max="3079" width="12.42578125" style="1" customWidth="1"/>
    <col min="3080" max="3080" width="13.5703125" style="1" customWidth="1"/>
    <col min="3081" max="3081" width="11.42578125" style="1" customWidth="1"/>
    <col min="3082" max="3082" width="7" style="1" customWidth="1"/>
    <col min="3083" max="3087" width="10.7109375" style="1" customWidth="1"/>
    <col min="3088" max="3328" width="9.140625" style="1"/>
    <col min="3329" max="3329" width="0" style="1" hidden="1" customWidth="1"/>
    <col min="3330" max="3330" width="7.140625" style="1" customWidth="1"/>
    <col min="3331" max="3331" width="9.140625" style="1"/>
    <col min="3332" max="3332" width="19.7109375" style="1" customWidth="1"/>
    <col min="3333" max="3333" width="6.85546875" style="1" customWidth="1"/>
    <col min="3334" max="3334" width="13.140625" style="1" customWidth="1"/>
    <col min="3335" max="3335" width="12.42578125" style="1" customWidth="1"/>
    <col min="3336" max="3336" width="13.5703125" style="1" customWidth="1"/>
    <col min="3337" max="3337" width="11.42578125" style="1" customWidth="1"/>
    <col min="3338" max="3338" width="7" style="1" customWidth="1"/>
    <col min="3339" max="3343" width="10.7109375" style="1" customWidth="1"/>
    <col min="3344" max="3584" width="9.140625" style="1"/>
    <col min="3585" max="3585" width="0" style="1" hidden="1" customWidth="1"/>
    <col min="3586" max="3586" width="7.140625" style="1" customWidth="1"/>
    <col min="3587" max="3587" width="9.140625" style="1"/>
    <col min="3588" max="3588" width="19.7109375" style="1" customWidth="1"/>
    <col min="3589" max="3589" width="6.85546875" style="1" customWidth="1"/>
    <col min="3590" max="3590" width="13.140625" style="1" customWidth="1"/>
    <col min="3591" max="3591" width="12.42578125" style="1" customWidth="1"/>
    <col min="3592" max="3592" width="13.5703125" style="1" customWidth="1"/>
    <col min="3593" max="3593" width="11.42578125" style="1" customWidth="1"/>
    <col min="3594" max="3594" width="7" style="1" customWidth="1"/>
    <col min="3595" max="3599" width="10.7109375" style="1" customWidth="1"/>
    <col min="3600" max="3840" width="9.140625" style="1"/>
    <col min="3841" max="3841" width="0" style="1" hidden="1" customWidth="1"/>
    <col min="3842" max="3842" width="7.140625" style="1" customWidth="1"/>
    <col min="3843" max="3843" width="9.140625" style="1"/>
    <col min="3844" max="3844" width="19.7109375" style="1" customWidth="1"/>
    <col min="3845" max="3845" width="6.85546875" style="1" customWidth="1"/>
    <col min="3846" max="3846" width="13.140625" style="1" customWidth="1"/>
    <col min="3847" max="3847" width="12.42578125" style="1" customWidth="1"/>
    <col min="3848" max="3848" width="13.5703125" style="1" customWidth="1"/>
    <col min="3849" max="3849" width="11.42578125" style="1" customWidth="1"/>
    <col min="3850" max="3850" width="7" style="1" customWidth="1"/>
    <col min="3851" max="3855" width="10.7109375" style="1" customWidth="1"/>
    <col min="3856" max="4096" width="9.140625" style="1"/>
    <col min="4097" max="4097" width="0" style="1" hidden="1" customWidth="1"/>
    <col min="4098" max="4098" width="7.140625" style="1" customWidth="1"/>
    <col min="4099" max="4099" width="9.140625" style="1"/>
    <col min="4100" max="4100" width="19.7109375" style="1" customWidth="1"/>
    <col min="4101" max="4101" width="6.85546875" style="1" customWidth="1"/>
    <col min="4102" max="4102" width="13.140625" style="1" customWidth="1"/>
    <col min="4103" max="4103" width="12.42578125" style="1" customWidth="1"/>
    <col min="4104" max="4104" width="13.5703125" style="1" customWidth="1"/>
    <col min="4105" max="4105" width="11.42578125" style="1" customWidth="1"/>
    <col min="4106" max="4106" width="7" style="1" customWidth="1"/>
    <col min="4107" max="4111" width="10.7109375" style="1" customWidth="1"/>
    <col min="4112" max="4352" width="9.140625" style="1"/>
    <col min="4353" max="4353" width="0" style="1" hidden="1" customWidth="1"/>
    <col min="4354" max="4354" width="7.140625" style="1" customWidth="1"/>
    <col min="4355" max="4355" width="9.140625" style="1"/>
    <col min="4356" max="4356" width="19.7109375" style="1" customWidth="1"/>
    <col min="4357" max="4357" width="6.85546875" style="1" customWidth="1"/>
    <col min="4358" max="4358" width="13.140625" style="1" customWidth="1"/>
    <col min="4359" max="4359" width="12.42578125" style="1" customWidth="1"/>
    <col min="4360" max="4360" width="13.5703125" style="1" customWidth="1"/>
    <col min="4361" max="4361" width="11.42578125" style="1" customWidth="1"/>
    <col min="4362" max="4362" width="7" style="1" customWidth="1"/>
    <col min="4363" max="4367" width="10.7109375" style="1" customWidth="1"/>
    <col min="4368" max="4608" width="9.140625" style="1"/>
    <col min="4609" max="4609" width="0" style="1" hidden="1" customWidth="1"/>
    <col min="4610" max="4610" width="7.140625" style="1" customWidth="1"/>
    <col min="4611" max="4611" width="9.140625" style="1"/>
    <col min="4612" max="4612" width="19.7109375" style="1" customWidth="1"/>
    <col min="4613" max="4613" width="6.85546875" style="1" customWidth="1"/>
    <col min="4614" max="4614" width="13.140625" style="1" customWidth="1"/>
    <col min="4615" max="4615" width="12.42578125" style="1" customWidth="1"/>
    <col min="4616" max="4616" width="13.5703125" style="1" customWidth="1"/>
    <col min="4617" max="4617" width="11.42578125" style="1" customWidth="1"/>
    <col min="4618" max="4618" width="7" style="1" customWidth="1"/>
    <col min="4619" max="4623" width="10.7109375" style="1" customWidth="1"/>
    <col min="4624" max="4864" width="9.140625" style="1"/>
    <col min="4865" max="4865" width="0" style="1" hidden="1" customWidth="1"/>
    <col min="4866" max="4866" width="7.140625" style="1" customWidth="1"/>
    <col min="4867" max="4867" width="9.140625" style="1"/>
    <col min="4868" max="4868" width="19.7109375" style="1" customWidth="1"/>
    <col min="4869" max="4869" width="6.85546875" style="1" customWidth="1"/>
    <col min="4870" max="4870" width="13.140625" style="1" customWidth="1"/>
    <col min="4871" max="4871" width="12.42578125" style="1" customWidth="1"/>
    <col min="4872" max="4872" width="13.5703125" style="1" customWidth="1"/>
    <col min="4873" max="4873" width="11.42578125" style="1" customWidth="1"/>
    <col min="4874" max="4874" width="7" style="1" customWidth="1"/>
    <col min="4875" max="4879" width="10.7109375" style="1" customWidth="1"/>
    <col min="4880" max="5120" width="9.140625" style="1"/>
    <col min="5121" max="5121" width="0" style="1" hidden="1" customWidth="1"/>
    <col min="5122" max="5122" width="7.140625" style="1" customWidth="1"/>
    <col min="5123" max="5123" width="9.140625" style="1"/>
    <col min="5124" max="5124" width="19.7109375" style="1" customWidth="1"/>
    <col min="5125" max="5125" width="6.85546875" style="1" customWidth="1"/>
    <col min="5126" max="5126" width="13.140625" style="1" customWidth="1"/>
    <col min="5127" max="5127" width="12.42578125" style="1" customWidth="1"/>
    <col min="5128" max="5128" width="13.5703125" style="1" customWidth="1"/>
    <col min="5129" max="5129" width="11.42578125" style="1" customWidth="1"/>
    <col min="5130" max="5130" width="7" style="1" customWidth="1"/>
    <col min="5131" max="5135" width="10.7109375" style="1" customWidth="1"/>
    <col min="5136" max="5376" width="9.140625" style="1"/>
    <col min="5377" max="5377" width="0" style="1" hidden="1" customWidth="1"/>
    <col min="5378" max="5378" width="7.140625" style="1" customWidth="1"/>
    <col min="5379" max="5379" width="9.140625" style="1"/>
    <col min="5380" max="5380" width="19.7109375" style="1" customWidth="1"/>
    <col min="5381" max="5381" width="6.85546875" style="1" customWidth="1"/>
    <col min="5382" max="5382" width="13.140625" style="1" customWidth="1"/>
    <col min="5383" max="5383" width="12.42578125" style="1" customWidth="1"/>
    <col min="5384" max="5384" width="13.5703125" style="1" customWidth="1"/>
    <col min="5385" max="5385" width="11.42578125" style="1" customWidth="1"/>
    <col min="5386" max="5386" width="7" style="1" customWidth="1"/>
    <col min="5387" max="5391" width="10.7109375" style="1" customWidth="1"/>
    <col min="5392" max="5632" width="9.140625" style="1"/>
    <col min="5633" max="5633" width="0" style="1" hidden="1" customWidth="1"/>
    <col min="5634" max="5634" width="7.140625" style="1" customWidth="1"/>
    <col min="5635" max="5635" width="9.140625" style="1"/>
    <col min="5636" max="5636" width="19.7109375" style="1" customWidth="1"/>
    <col min="5637" max="5637" width="6.85546875" style="1" customWidth="1"/>
    <col min="5638" max="5638" width="13.140625" style="1" customWidth="1"/>
    <col min="5639" max="5639" width="12.42578125" style="1" customWidth="1"/>
    <col min="5640" max="5640" width="13.5703125" style="1" customWidth="1"/>
    <col min="5641" max="5641" width="11.42578125" style="1" customWidth="1"/>
    <col min="5642" max="5642" width="7" style="1" customWidth="1"/>
    <col min="5643" max="5647" width="10.7109375" style="1" customWidth="1"/>
    <col min="5648" max="5888" width="9.140625" style="1"/>
    <col min="5889" max="5889" width="0" style="1" hidden="1" customWidth="1"/>
    <col min="5890" max="5890" width="7.140625" style="1" customWidth="1"/>
    <col min="5891" max="5891" width="9.140625" style="1"/>
    <col min="5892" max="5892" width="19.7109375" style="1" customWidth="1"/>
    <col min="5893" max="5893" width="6.85546875" style="1" customWidth="1"/>
    <col min="5894" max="5894" width="13.140625" style="1" customWidth="1"/>
    <col min="5895" max="5895" width="12.42578125" style="1" customWidth="1"/>
    <col min="5896" max="5896" width="13.5703125" style="1" customWidth="1"/>
    <col min="5897" max="5897" width="11.42578125" style="1" customWidth="1"/>
    <col min="5898" max="5898" width="7" style="1" customWidth="1"/>
    <col min="5899" max="5903" width="10.7109375" style="1" customWidth="1"/>
    <col min="5904" max="6144" width="9.140625" style="1"/>
    <col min="6145" max="6145" width="0" style="1" hidden="1" customWidth="1"/>
    <col min="6146" max="6146" width="7.140625" style="1" customWidth="1"/>
    <col min="6147" max="6147" width="9.140625" style="1"/>
    <col min="6148" max="6148" width="19.7109375" style="1" customWidth="1"/>
    <col min="6149" max="6149" width="6.85546875" style="1" customWidth="1"/>
    <col min="6150" max="6150" width="13.140625" style="1" customWidth="1"/>
    <col min="6151" max="6151" width="12.42578125" style="1" customWidth="1"/>
    <col min="6152" max="6152" width="13.5703125" style="1" customWidth="1"/>
    <col min="6153" max="6153" width="11.42578125" style="1" customWidth="1"/>
    <col min="6154" max="6154" width="7" style="1" customWidth="1"/>
    <col min="6155" max="6159" width="10.7109375" style="1" customWidth="1"/>
    <col min="6160" max="6400" width="9.140625" style="1"/>
    <col min="6401" max="6401" width="0" style="1" hidden="1" customWidth="1"/>
    <col min="6402" max="6402" width="7.140625" style="1" customWidth="1"/>
    <col min="6403" max="6403" width="9.140625" style="1"/>
    <col min="6404" max="6404" width="19.7109375" style="1" customWidth="1"/>
    <col min="6405" max="6405" width="6.85546875" style="1" customWidth="1"/>
    <col min="6406" max="6406" width="13.140625" style="1" customWidth="1"/>
    <col min="6407" max="6407" width="12.42578125" style="1" customWidth="1"/>
    <col min="6408" max="6408" width="13.5703125" style="1" customWidth="1"/>
    <col min="6409" max="6409" width="11.42578125" style="1" customWidth="1"/>
    <col min="6410" max="6410" width="7" style="1" customWidth="1"/>
    <col min="6411" max="6415" width="10.7109375" style="1" customWidth="1"/>
    <col min="6416" max="6656" width="9.140625" style="1"/>
    <col min="6657" max="6657" width="0" style="1" hidden="1" customWidth="1"/>
    <col min="6658" max="6658" width="7.140625" style="1" customWidth="1"/>
    <col min="6659" max="6659" width="9.140625" style="1"/>
    <col min="6660" max="6660" width="19.7109375" style="1" customWidth="1"/>
    <col min="6661" max="6661" width="6.85546875" style="1" customWidth="1"/>
    <col min="6662" max="6662" width="13.140625" style="1" customWidth="1"/>
    <col min="6663" max="6663" width="12.42578125" style="1" customWidth="1"/>
    <col min="6664" max="6664" width="13.5703125" style="1" customWidth="1"/>
    <col min="6665" max="6665" width="11.42578125" style="1" customWidth="1"/>
    <col min="6666" max="6666" width="7" style="1" customWidth="1"/>
    <col min="6667" max="6671" width="10.7109375" style="1" customWidth="1"/>
    <col min="6672" max="6912" width="9.140625" style="1"/>
    <col min="6913" max="6913" width="0" style="1" hidden="1" customWidth="1"/>
    <col min="6914" max="6914" width="7.140625" style="1" customWidth="1"/>
    <col min="6915" max="6915" width="9.140625" style="1"/>
    <col min="6916" max="6916" width="19.7109375" style="1" customWidth="1"/>
    <col min="6917" max="6917" width="6.85546875" style="1" customWidth="1"/>
    <col min="6918" max="6918" width="13.140625" style="1" customWidth="1"/>
    <col min="6919" max="6919" width="12.42578125" style="1" customWidth="1"/>
    <col min="6920" max="6920" width="13.5703125" style="1" customWidth="1"/>
    <col min="6921" max="6921" width="11.42578125" style="1" customWidth="1"/>
    <col min="6922" max="6922" width="7" style="1" customWidth="1"/>
    <col min="6923" max="6927" width="10.7109375" style="1" customWidth="1"/>
    <col min="6928" max="7168" width="9.140625" style="1"/>
    <col min="7169" max="7169" width="0" style="1" hidden="1" customWidth="1"/>
    <col min="7170" max="7170" width="7.140625" style="1" customWidth="1"/>
    <col min="7171" max="7171" width="9.140625" style="1"/>
    <col min="7172" max="7172" width="19.7109375" style="1" customWidth="1"/>
    <col min="7173" max="7173" width="6.85546875" style="1" customWidth="1"/>
    <col min="7174" max="7174" width="13.140625" style="1" customWidth="1"/>
    <col min="7175" max="7175" width="12.42578125" style="1" customWidth="1"/>
    <col min="7176" max="7176" width="13.5703125" style="1" customWidth="1"/>
    <col min="7177" max="7177" width="11.42578125" style="1" customWidth="1"/>
    <col min="7178" max="7178" width="7" style="1" customWidth="1"/>
    <col min="7179" max="7183" width="10.7109375" style="1" customWidth="1"/>
    <col min="7184" max="7424" width="9.140625" style="1"/>
    <col min="7425" max="7425" width="0" style="1" hidden="1" customWidth="1"/>
    <col min="7426" max="7426" width="7.140625" style="1" customWidth="1"/>
    <col min="7427" max="7427" width="9.140625" style="1"/>
    <col min="7428" max="7428" width="19.7109375" style="1" customWidth="1"/>
    <col min="7429" max="7429" width="6.85546875" style="1" customWidth="1"/>
    <col min="7430" max="7430" width="13.140625" style="1" customWidth="1"/>
    <col min="7431" max="7431" width="12.42578125" style="1" customWidth="1"/>
    <col min="7432" max="7432" width="13.5703125" style="1" customWidth="1"/>
    <col min="7433" max="7433" width="11.42578125" style="1" customWidth="1"/>
    <col min="7434" max="7434" width="7" style="1" customWidth="1"/>
    <col min="7435" max="7439" width="10.7109375" style="1" customWidth="1"/>
    <col min="7440" max="7680" width="9.140625" style="1"/>
    <col min="7681" max="7681" width="0" style="1" hidden="1" customWidth="1"/>
    <col min="7682" max="7682" width="7.140625" style="1" customWidth="1"/>
    <col min="7683" max="7683" width="9.140625" style="1"/>
    <col min="7684" max="7684" width="19.7109375" style="1" customWidth="1"/>
    <col min="7685" max="7685" width="6.85546875" style="1" customWidth="1"/>
    <col min="7686" max="7686" width="13.140625" style="1" customWidth="1"/>
    <col min="7687" max="7687" width="12.42578125" style="1" customWidth="1"/>
    <col min="7688" max="7688" width="13.5703125" style="1" customWidth="1"/>
    <col min="7689" max="7689" width="11.42578125" style="1" customWidth="1"/>
    <col min="7690" max="7690" width="7" style="1" customWidth="1"/>
    <col min="7691" max="7695" width="10.7109375" style="1" customWidth="1"/>
    <col min="7696" max="7936" width="9.140625" style="1"/>
    <col min="7937" max="7937" width="0" style="1" hidden="1" customWidth="1"/>
    <col min="7938" max="7938" width="7.140625" style="1" customWidth="1"/>
    <col min="7939" max="7939" width="9.140625" style="1"/>
    <col min="7940" max="7940" width="19.7109375" style="1" customWidth="1"/>
    <col min="7941" max="7941" width="6.85546875" style="1" customWidth="1"/>
    <col min="7942" max="7942" width="13.140625" style="1" customWidth="1"/>
    <col min="7943" max="7943" width="12.42578125" style="1" customWidth="1"/>
    <col min="7944" max="7944" width="13.5703125" style="1" customWidth="1"/>
    <col min="7945" max="7945" width="11.42578125" style="1" customWidth="1"/>
    <col min="7946" max="7946" width="7" style="1" customWidth="1"/>
    <col min="7947" max="7951" width="10.7109375" style="1" customWidth="1"/>
    <col min="7952" max="8192" width="9.140625" style="1"/>
    <col min="8193" max="8193" width="0" style="1" hidden="1" customWidth="1"/>
    <col min="8194" max="8194" width="7.140625" style="1" customWidth="1"/>
    <col min="8195" max="8195" width="9.140625" style="1"/>
    <col min="8196" max="8196" width="19.7109375" style="1" customWidth="1"/>
    <col min="8197" max="8197" width="6.85546875" style="1" customWidth="1"/>
    <col min="8198" max="8198" width="13.140625" style="1" customWidth="1"/>
    <col min="8199" max="8199" width="12.42578125" style="1" customWidth="1"/>
    <col min="8200" max="8200" width="13.5703125" style="1" customWidth="1"/>
    <col min="8201" max="8201" width="11.42578125" style="1" customWidth="1"/>
    <col min="8202" max="8202" width="7" style="1" customWidth="1"/>
    <col min="8203" max="8207" width="10.7109375" style="1" customWidth="1"/>
    <col min="8208" max="8448" width="9.140625" style="1"/>
    <col min="8449" max="8449" width="0" style="1" hidden="1" customWidth="1"/>
    <col min="8450" max="8450" width="7.140625" style="1" customWidth="1"/>
    <col min="8451" max="8451" width="9.140625" style="1"/>
    <col min="8452" max="8452" width="19.7109375" style="1" customWidth="1"/>
    <col min="8453" max="8453" width="6.85546875" style="1" customWidth="1"/>
    <col min="8454" max="8454" width="13.140625" style="1" customWidth="1"/>
    <col min="8455" max="8455" width="12.42578125" style="1" customWidth="1"/>
    <col min="8456" max="8456" width="13.5703125" style="1" customWidth="1"/>
    <col min="8457" max="8457" width="11.42578125" style="1" customWidth="1"/>
    <col min="8458" max="8458" width="7" style="1" customWidth="1"/>
    <col min="8459" max="8463" width="10.7109375" style="1" customWidth="1"/>
    <col min="8464" max="8704" width="9.140625" style="1"/>
    <col min="8705" max="8705" width="0" style="1" hidden="1" customWidth="1"/>
    <col min="8706" max="8706" width="7.140625" style="1" customWidth="1"/>
    <col min="8707" max="8707" width="9.140625" style="1"/>
    <col min="8708" max="8708" width="19.7109375" style="1" customWidth="1"/>
    <col min="8709" max="8709" width="6.85546875" style="1" customWidth="1"/>
    <col min="8710" max="8710" width="13.140625" style="1" customWidth="1"/>
    <col min="8711" max="8711" width="12.42578125" style="1" customWidth="1"/>
    <col min="8712" max="8712" width="13.5703125" style="1" customWidth="1"/>
    <col min="8713" max="8713" width="11.42578125" style="1" customWidth="1"/>
    <col min="8714" max="8714" width="7" style="1" customWidth="1"/>
    <col min="8715" max="8719" width="10.7109375" style="1" customWidth="1"/>
    <col min="8720" max="8960" width="9.140625" style="1"/>
    <col min="8961" max="8961" width="0" style="1" hidden="1" customWidth="1"/>
    <col min="8962" max="8962" width="7.140625" style="1" customWidth="1"/>
    <col min="8963" max="8963" width="9.140625" style="1"/>
    <col min="8964" max="8964" width="19.7109375" style="1" customWidth="1"/>
    <col min="8965" max="8965" width="6.85546875" style="1" customWidth="1"/>
    <col min="8966" max="8966" width="13.140625" style="1" customWidth="1"/>
    <col min="8967" max="8967" width="12.42578125" style="1" customWidth="1"/>
    <col min="8968" max="8968" width="13.5703125" style="1" customWidth="1"/>
    <col min="8969" max="8969" width="11.42578125" style="1" customWidth="1"/>
    <col min="8970" max="8970" width="7" style="1" customWidth="1"/>
    <col min="8971" max="8975" width="10.7109375" style="1" customWidth="1"/>
    <col min="8976" max="9216" width="9.140625" style="1"/>
    <col min="9217" max="9217" width="0" style="1" hidden="1" customWidth="1"/>
    <col min="9218" max="9218" width="7.140625" style="1" customWidth="1"/>
    <col min="9219" max="9219" width="9.140625" style="1"/>
    <col min="9220" max="9220" width="19.7109375" style="1" customWidth="1"/>
    <col min="9221" max="9221" width="6.85546875" style="1" customWidth="1"/>
    <col min="9222" max="9222" width="13.140625" style="1" customWidth="1"/>
    <col min="9223" max="9223" width="12.42578125" style="1" customWidth="1"/>
    <col min="9224" max="9224" width="13.5703125" style="1" customWidth="1"/>
    <col min="9225" max="9225" width="11.42578125" style="1" customWidth="1"/>
    <col min="9226" max="9226" width="7" style="1" customWidth="1"/>
    <col min="9227" max="9231" width="10.7109375" style="1" customWidth="1"/>
    <col min="9232" max="9472" width="9.140625" style="1"/>
    <col min="9473" max="9473" width="0" style="1" hidden="1" customWidth="1"/>
    <col min="9474" max="9474" width="7.140625" style="1" customWidth="1"/>
    <col min="9475" max="9475" width="9.140625" style="1"/>
    <col min="9476" max="9476" width="19.7109375" style="1" customWidth="1"/>
    <col min="9477" max="9477" width="6.85546875" style="1" customWidth="1"/>
    <col min="9478" max="9478" width="13.140625" style="1" customWidth="1"/>
    <col min="9479" max="9479" width="12.42578125" style="1" customWidth="1"/>
    <col min="9480" max="9480" width="13.5703125" style="1" customWidth="1"/>
    <col min="9481" max="9481" width="11.42578125" style="1" customWidth="1"/>
    <col min="9482" max="9482" width="7" style="1" customWidth="1"/>
    <col min="9483" max="9487" width="10.7109375" style="1" customWidth="1"/>
    <col min="9488" max="9728" width="9.140625" style="1"/>
    <col min="9729" max="9729" width="0" style="1" hidden="1" customWidth="1"/>
    <col min="9730" max="9730" width="7.140625" style="1" customWidth="1"/>
    <col min="9731" max="9731" width="9.140625" style="1"/>
    <col min="9732" max="9732" width="19.7109375" style="1" customWidth="1"/>
    <col min="9733" max="9733" width="6.85546875" style="1" customWidth="1"/>
    <col min="9734" max="9734" width="13.140625" style="1" customWidth="1"/>
    <col min="9735" max="9735" width="12.42578125" style="1" customWidth="1"/>
    <col min="9736" max="9736" width="13.5703125" style="1" customWidth="1"/>
    <col min="9737" max="9737" width="11.42578125" style="1" customWidth="1"/>
    <col min="9738" max="9738" width="7" style="1" customWidth="1"/>
    <col min="9739" max="9743" width="10.7109375" style="1" customWidth="1"/>
    <col min="9744" max="9984" width="9.140625" style="1"/>
    <col min="9985" max="9985" width="0" style="1" hidden="1" customWidth="1"/>
    <col min="9986" max="9986" width="7.140625" style="1" customWidth="1"/>
    <col min="9987" max="9987" width="9.140625" style="1"/>
    <col min="9988" max="9988" width="19.7109375" style="1" customWidth="1"/>
    <col min="9989" max="9989" width="6.85546875" style="1" customWidth="1"/>
    <col min="9990" max="9990" width="13.140625" style="1" customWidth="1"/>
    <col min="9991" max="9991" width="12.42578125" style="1" customWidth="1"/>
    <col min="9992" max="9992" width="13.5703125" style="1" customWidth="1"/>
    <col min="9993" max="9993" width="11.42578125" style="1" customWidth="1"/>
    <col min="9994" max="9994" width="7" style="1" customWidth="1"/>
    <col min="9995" max="9999" width="10.7109375" style="1" customWidth="1"/>
    <col min="10000" max="10240" width="9.140625" style="1"/>
    <col min="10241" max="10241" width="0" style="1" hidden="1" customWidth="1"/>
    <col min="10242" max="10242" width="7.140625" style="1" customWidth="1"/>
    <col min="10243" max="10243" width="9.140625" style="1"/>
    <col min="10244" max="10244" width="19.7109375" style="1" customWidth="1"/>
    <col min="10245" max="10245" width="6.85546875" style="1" customWidth="1"/>
    <col min="10246" max="10246" width="13.140625" style="1" customWidth="1"/>
    <col min="10247" max="10247" width="12.42578125" style="1" customWidth="1"/>
    <col min="10248" max="10248" width="13.5703125" style="1" customWidth="1"/>
    <col min="10249" max="10249" width="11.42578125" style="1" customWidth="1"/>
    <col min="10250" max="10250" width="7" style="1" customWidth="1"/>
    <col min="10251" max="10255" width="10.7109375" style="1" customWidth="1"/>
    <col min="10256" max="10496" width="9.140625" style="1"/>
    <col min="10497" max="10497" width="0" style="1" hidden="1" customWidth="1"/>
    <col min="10498" max="10498" width="7.140625" style="1" customWidth="1"/>
    <col min="10499" max="10499" width="9.140625" style="1"/>
    <col min="10500" max="10500" width="19.7109375" style="1" customWidth="1"/>
    <col min="10501" max="10501" width="6.85546875" style="1" customWidth="1"/>
    <col min="10502" max="10502" width="13.140625" style="1" customWidth="1"/>
    <col min="10503" max="10503" width="12.42578125" style="1" customWidth="1"/>
    <col min="10504" max="10504" width="13.5703125" style="1" customWidth="1"/>
    <col min="10505" max="10505" width="11.42578125" style="1" customWidth="1"/>
    <col min="10506" max="10506" width="7" style="1" customWidth="1"/>
    <col min="10507" max="10511" width="10.7109375" style="1" customWidth="1"/>
    <col min="10512" max="10752" width="9.140625" style="1"/>
    <col min="10753" max="10753" width="0" style="1" hidden="1" customWidth="1"/>
    <col min="10754" max="10754" width="7.140625" style="1" customWidth="1"/>
    <col min="10755" max="10755" width="9.140625" style="1"/>
    <col min="10756" max="10756" width="19.7109375" style="1" customWidth="1"/>
    <col min="10757" max="10757" width="6.85546875" style="1" customWidth="1"/>
    <col min="10758" max="10758" width="13.140625" style="1" customWidth="1"/>
    <col min="10759" max="10759" width="12.42578125" style="1" customWidth="1"/>
    <col min="10760" max="10760" width="13.5703125" style="1" customWidth="1"/>
    <col min="10761" max="10761" width="11.42578125" style="1" customWidth="1"/>
    <col min="10762" max="10762" width="7" style="1" customWidth="1"/>
    <col min="10763" max="10767" width="10.7109375" style="1" customWidth="1"/>
    <col min="10768" max="11008" width="9.140625" style="1"/>
    <col min="11009" max="11009" width="0" style="1" hidden="1" customWidth="1"/>
    <col min="11010" max="11010" width="7.140625" style="1" customWidth="1"/>
    <col min="11011" max="11011" width="9.140625" style="1"/>
    <col min="11012" max="11012" width="19.7109375" style="1" customWidth="1"/>
    <col min="11013" max="11013" width="6.85546875" style="1" customWidth="1"/>
    <col min="11014" max="11014" width="13.140625" style="1" customWidth="1"/>
    <col min="11015" max="11015" width="12.42578125" style="1" customWidth="1"/>
    <col min="11016" max="11016" width="13.5703125" style="1" customWidth="1"/>
    <col min="11017" max="11017" width="11.42578125" style="1" customWidth="1"/>
    <col min="11018" max="11018" width="7" style="1" customWidth="1"/>
    <col min="11019" max="11023" width="10.7109375" style="1" customWidth="1"/>
    <col min="11024" max="11264" width="9.140625" style="1"/>
    <col min="11265" max="11265" width="0" style="1" hidden="1" customWidth="1"/>
    <col min="11266" max="11266" width="7.140625" style="1" customWidth="1"/>
    <col min="11267" max="11267" width="9.140625" style="1"/>
    <col min="11268" max="11268" width="19.7109375" style="1" customWidth="1"/>
    <col min="11269" max="11269" width="6.85546875" style="1" customWidth="1"/>
    <col min="11270" max="11270" width="13.140625" style="1" customWidth="1"/>
    <col min="11271" max="11271" width="12.42578125" style="1" customWidth="1"/>
    <col min="11272" max="11272" width="13.5703125" style="1" customWidth="1"/>
    <col min="11273" max="11273" width="11.42578125" style="1" customWidth="1"/>
    <col min="11274" max="11274" width="7" style="1" customWidth="1"/>
    <col min="11275" max="11279" width="10.7109375" style="1" customWidth="1"/>
    <col min="11280" max="11520" width="9.140625" style="1"/>
    <col min="11521" max="11521" width="0" style="1" hidden="1" customWidth="1"/>
    <col min="11522" max="11522" width="7.140625" style="1" customWidth="1"/>
    <col min="11523" max="11523" width="9.140625" style="1"/>
    <col min="11524" max="11524" width="19.7109375" style="1" customWidth="1"/>
    <col min="11525" max="11525" width="6.85546875" style="1" customWidth="1"/>
    <col min="11526" max="11526" width="13.140625" style="1" customWidth="1"/>
    <col min="11527" max="11527" width="12.42578125" style="1" customWidth="1"/>
    <col min="11528" max="11528" width="13.5703125" style="1" customWidth="1"/>
    <col min="11529" max="11529" width="11.42578125" style="1" customWidth="1"/>
    <col min="11530" max="11530" width="7" style="1" customWidth="1"/>
    <col min="11531" max="11535" width="10.7109375" style="1" customWidth="1"/>
    <col min="11536" max="11776" width="9.140625" style="1"/>
    <col min="11777" max="11777" width="0" style="1" hidden="1" customWidth="1"/>
    <col min="11778" max="11778" width="7.140625" style="1" customWidth="1"/>
    <col min="11779" max="11779" width="9.140625" style="1"/>
    <col min="11780" max="11780" width="19.7109375" style="1" customWidth="1"/>
    <col min="11781" max="11781" width="6.85546875" style="1" customWidth="1"/>
    <col min="11782" max="11782" width="13.140625" style="1" customWidth="1"/>
    <col min="11783" max="11783" width="12.42578125" style="1" customWidth="1"/>
    <col min="11784" max="11784" width="13.5703125" style="1" customWidth="1"/>
    <col min="11785" max="11785" width="11.42578125" style="1" customWidth="1"/>
    <col min="11786" max="11786" width="7" style="1" customWidth="1"/>
    <col min="11787" max="11791" width="10.7109375" style="1" customWidth="1"/>
    <col min="11792" max="12032" width="9.140625" style="1"/>
    <col min="12033" max="12033" width="0" style="1" hidden="1" customWidth="1"/>
    <col min="12034" max="12034" width="7.140625" style="1" customWidth="1"/>
    <col min="12035" max="12035" width="9.140625" style="1"/>
    <col min="12036" max="12036" width="19.7109375" style="1" customWidth="1"/>
    <col min="12037" max="12037" width="6.85546875" style="1" customWidth="1"/>
    <col min="12038" max="12038" width="13.140625" style="1" customWidth="1"/>
    <col min="12039" max="12039" width="12.42578125" style="1" customWidth="1"/>
    <col min="12040" max="12040" width="13.5703125" style="1" customWidth="1"/>
    <col min="12041" max="12041" width="11.42578125" style="1" customWidth="1"/>
    <col min="12042" max="12042" width="7" style="1" customWidth="1"/>
    <col min="12043" max="12047" width="10.7109375" style="1" customWidth="1"/>
    <col min="12048" max="12288" width="9.140625" style="1"/>
    <col min="12289" max="12289" width="0" style="1" hidden="1" customWidth="1"/>
    <col min="12290" max="12290" width="7.140625" style="1" customWidth="1"/>
    <col min="12291" max="12291" width="9.140625" style="1"/>
    <col min="12292" max="12292" width="19.7109375" style="1" customWidth="1"/>
    <col min="12293" max="12293" width="6.85546875" style="1" customWidth="1"/>
    <col min="12294" max="12294" width="13.140625" style="1" customWidth="1"/>
    <col min="12295" max="12295" width="12.42578125" style="1" customWidth="1"/>
    <col min="12296" max="12296" width="13.5703125" style="1" customWidth="1"/>
    <col min="12297" max="12297" width="11.42578125" style="1" customWidth="1"/>
    <col min="12298" max="12298" width="7" style="1" customWidth="1"/>
    <col min="12299" max="12303" width="10.7109375" style="1" customWidth="1"/>
    <col min="12304" max="12544" width="9.140625" style="1"/>
    <col min="12545" max="12545" width="0" style="1" hidden="1" customWidth="1"/>
    <col min="12546" max="12546" width="7.140625" style="1" customWidth="1"/>
    <col min="12547" max="12547" width="9.140625" style="1"/>
    <col min="12548" max="12548" width="19.7109375" style="1" customWidth="1"/>
    <col min="12549" max="12549" width="6.85546875" style="1" customWidth="1"/>
    <col min="12550" max="12550" width="13.140625" style="1" customWidth="1"/>
    <col min="12551" max="12551" width="12.42578125" style="1" customWidth="1"/>
    <col min="12552" max="12552" width="13.5703125" style="1" customWidth="1"/>
    <col min="12553" max="12553" width="11.42578125" style="1" customWidth="1"/>
    <col min="12554" max="12554" width="7" style="1" customWidth="1"/>
    <col min="12555" max="12559" width="10.7109375" style="1" customWidth="1"/>
    <col min="12560" max="12800" width="9.140625" style="1"/>
    <col min="12801" max="12801" width="0" style="1" hidden="1" customWidth="1"/>
    <col min="12802" max="12802" width="7.140625" style="1" customWidth="1"/>
    <col min="12803" max="12803" width="9.140625" style="1"/>
    <col min="12804" max="12804" width="19.7109375" style="1" customWidth="1"/>
    <col min="12805" max="12805" width="6.85546875" style="1" customWidth="1"/>
    <col min="12806" max="12806" width="13.140625" style="1" customWidth="1"/>
    <col min="12807" max="12807" width="12.42578125" style="1" customWidth="1"/>
    <col min="12808" max="12808" width="13.5703125" style="1" customWidth="1"/>
    <col min="12809" max="12809" width="11.42578125" style="1" customWidth="1"/>
    <col min="12810" max="12810" width="7" style="1" customWidth="1"/>
    <col min="12811" max="12815" width="10.7109375" style="1" customWidth="1"/>
    <col min="12816" max="13056" width="9.140625" style="1"/>
    <col min="13057" max="13057" width="0" style="1" hidden="1" customWidth="1"/>
    <col min="13058" max="13058" width="7.140625" style="1" customWidth="1"/>
    <col min="13059" max="13059" width="9.140625" style="1"/>
    <col min="13060" max="13060" width="19.7109375" style="1" customWidth="1"/>
    <col min="13061" max="13061" width="6.85546875" style="1" customWidth="1"/>
    <col min="13062" max="13062" width="13.140625" style="1" customWidth="1"/>
    <col min="13063" max="13063" width="12.42578125" style="1" customWidth="1"/>
    <col min="13064" max="13064" width="13.5703125" style="1" customWidth="1"/>
    <col min="13065" max="13065" width="11.42578125" style="1" customWidth="1"/>
    <col min="13066" max="13066" width="7" style="1" customWidth="1"/>
    <col min="13067" max="13071" width="10.7109375" style="1" customWidth="1"/>
    <col min="13072" max="13312" width="9.140625" style="1"/>
    <col min="13313" max="13313" width="0" style="1" hidden="1" customWidth="1"/>
    <col min="13314" max="13314" width="7.140625" style="1" customWidth="1"/>
    <col min="13315" max="13315" width="9.140625" style="1"/>
    <col min="13316" max="13316" width="19.7109375" style="1" customWidth="1"/>
    <col min="13317" max="13317" width="6.85546875" style="1" customWidth="1"/>
    <col min="13318" max="13318" width="13.140625" style="1" customWidth="1"/>
    <col min="13319" max="13319" width="12.42578125" style="1" customWidth="1"/>
    <col min="13320" max="13320" width="13.5703125" style="1" customWidth="1"/>
    <col min="13321" max="13321" width="11.42578125" style="1" customWidth="1"/>
    <col min="13322" max="13322" width="7" style="1" customWidth="1"/>
    <col min="13323" max="13327" width="10.7109375" style="1" customWidth="1"/>
    <col min="13328" max="13568" width="9.140625" style="1"/>
    <col min="13569" max="13569" width="0" style="1" hidden="1" customWidth="1"/>
    <col min="13570" max="13570" width="7.140625" style="1" customWidth="1"/>
    <col min="13571" max="13571" width="9.140625" style="1"/>
    <col min="13572" max="13572" width="19.7109375" style="1" customWidth="1"/>
    <col min="13573" max="13573" width="6.85546875" style="1" customWidth="1"/>
    <col min="13574" max="13574" width="13.140625" style="1" customWidth="1"/>
    <col min="13575" max="13575" width="12.42578125" style="1" customWidth="1"/>
    <col min="13576" max="13576" width="13.5703125" style="1" customWidth="1"/>
    <col min="13577" max="13577" width="11.42578125" style="1" customWidth="1"/>
    <col min="13578" max="13578" width="7" style="1" customWidth="1"/>
    <col min="13579" max="13583" width="10.7109375" style="1" customWidth="1"/>
    <col min="13584" max="13824" width="9.140625" style="1"/>
    <col min="13825" max="13825" width="0" style="1" hidden="1" customWidth="1"/>
    <col min="13826" max="13826" width="7.140625" style="1" customWidth="1"/>
    <col min="13827" max="13827" width="9.140625" style="1"/>
    <col min="13828" max="13828" width="19.7109375" style="1" customWidth="1"/>
    <col min="13829" max="13829" width="6.85546875" style="1" customWidth="1"/>
    <col min="13830" max="13830" width="13.140625" style="1" customWidth="1"/>
    <col min="13831" max="13831" width="12.42578125" style="1" customWidth="1"/>
    <col min="13832" max="13832" width="13.5703125" style="1" customWidth="1"/>
    <col min="13833" max="13833" width="11.42578125" style="1" customWidth="1"/>
    <col min="13834" max="13834" width="7" style="1" customWidth="1"/>
    <col min="13835" max="13839" width="10.7109375" style="1" customWidth="1"/>
    <col min="13840" max="14080" width="9.140625" style="1"/>
    <col min="14081" max="14081" width="0" style="1" hidden="1" customWidth="1"/>
    <col min="14082" max="14082" width="7.140625" style="1" customWidth="1"/>
    <col min="14083" max="14083" width="9.140625" style="1"/>
    <col min="14084" max="14084" width="19.7109375" style="1" customWidth="1"/>
    <col min="14085" max="14085" width="6.85546875" style="1" customWidth="1"/>
    <col min="14086" max="14086" width="13.140625" style="1" customWidth="1"/>
    <col min="14087" max="14087" width="12.42578125" style="1" customWidth="1"/>
    <col min="14088" max="14088" width="13.5703125" style="1" customWidth="1"/>
    <col min="14089" max="14089" width="11.42578125" style="1" customWidth="1"/>
    <col min="14090" max="14090" width="7" style="1" customWidth="1"/>
    <col min="14091" max="14095" width="10.7109375" style="1" customWidth="1"/>
    <col min="14096" max="14336" width="9.140625" style="1"/>
    <col min="14337" max="14337" width="0" style="1" hidden="1" customWidth="1"/>
    <col min="14338" max="14338" width="7.140625" style="1" customWidth="1"/>
    <col min="14339" max="14339" width="9.140625" style="1"/>
    <col min="14340" max="14340" width="19.7109375" style="1" customWidth="1"/>
    <col min="14341" max="14341" width="6.85546875" style="1" customWidth="1"/>
    <col min="14342" max="14342" width="13.140625" style="1" customWidth="1"/>
    <col min="14343" max="14343" width="12.42578125" style="1" customWidth="1"/>
    <col min="14344" max="14344" width="13.5703125" style="1" customWidth="1"/>
    <col min="14345" max="14345" width="11.42578125" style="1" customWidth="1"/>
    <col min="14346" max="14346" width="7" style="1" customWidth="1"/>
    <col min="14347" max="14351" width="10.7109375" style="1" customWidth="1"/>
    <col min="14352" max="14592" width="9.140625" style="1"/>
    <col min="14593" max="14593" width="0" style="1" hidden="1" customWidth="1"/>
    <col min="14594" max="14594" width="7.140625" style="1" customWidth="1"/>
    <col min="14595" max="14595" width="9.140625" style="1"/>
    <col min="14596" max="14596" width="19.7109375" style="1" customWidth="1"/>
    <col min="14597" max="14597" width="6.85546875" style="1" customWidth="1"/>
    <col min="14598" max="14598" width="13.140625" style="1" customWidth="1"/>
    <col min="14599" max="14599" width="12.42578125" style="1" customWidth="1"/>
    <col min="14600" max="14600" width="13.5703125" style="1" customWidth="1"/>
    <col min="14601" max="14601" width="11.42578125" style="1" customWidth="1"/>
    <col min="14602" max="14602" width="7" style="1" customWidth="1"/>
    <col min="14603" max="14607" width="10.7109375" style="1" customWidth="1"/>
    <col min="14608" max="14848" width="9.140625" style="1"/>
    <col min="14849" max="14849" width="0" style="1" hidden="1" customWidth="1"/>
    <col min="14850" max="14850" width="7.140625" style="1" customWidth="1"/>
    <col min="14851" max="14851" width="9.140625" style="1"/>
    <col min="14852" max="14852" width="19.7109375" style="1" customWidth="1"/>
    <col min="14853" max="14853" width="6.85546875" style="1" customWidth="1"/>
    <col min="14854" max="14854" width="13.140625" style="1" customWidth="1"/>
    <col min="14855" max="14855" width="12.42578125" style="1" customWidth="1"/>
    <col min="14856" max="14856" width="13.5703125" style="1" customWidth="1"/>
    <col min="14857" max="14857" width="11.42578125" style="1" customWidth="1"/>
    <col min="14858" max="14858" width="7" style="1" customWidth="1"/>
    <col min="14859" max="14863" width="10.7109375" style="1" customWidth="1"/>
    <col min="14864" max="15104" width="9.140625" style="1"/>
    <col min="15105" max="15105" width="0" style="1" hidden="1" customWidth="1"/>
    <col min="15106" max="15106" width="7.140625" style="1" customWidth="1"/>
    <col min="15107" max="15107" width="9.140625" style="1"/>
    <col min="15108" max="15108" width="19.7109375" style="1" customWidth="1"/>
    <col min="15109" max="15109" width="6.85546875" style="1" customWidth="1"/>
    <col min="15110" max="15110" width="13.140625" style="1" customWidth="1"/>
    <col min="15111" max="15111" width="12.42578125" style="1" customWidth="1"/>
    <col min="15112" max="15112" width="13.5703125" style="1" customWidth="1"/>
    <col min="15113" max="15113" width="11.42578125" style="1" customWidth="1"/>
    <col min="15114" max="15114" width="7" style="1" customWidth="1"/>
    <col min="15115" max="15119" width="10.7109375" style="1" customWidth="1"/>
    <col min="15120" max="15360" width="9.140625" style="1"/>
    <col min="15361" max="15361" width="0" style="1" hidden="1" customWidth="1"/>
    <col min="15362" max="15362" width="7.140625" style="1" customWidth="1"/>
    <col min="15363" max="15363" width="9.140625" style="1"/>
    <col min="15364" max="15364" width="19.7109375" style="1" customWidth="1"/>
    <col min="15365" max="15365" width="6.85546875" style="1" customWidth="1"/>
    <col min="15366" max="15366" width="13.140625" style="1" customWidth="1"/>
    <col min="15367" max="15367" width="12.42578125" style="1" customWidth="1"/>
    <col min="15368" max="15368" width="13.5703125" style="1" customWidth="1"/>
    <col min="15369" max="15369" width="11.42578125" style="1" customWidth="1"/>
    <col min="15370" max="15370" width="7" style="1" customWidth="1"/>
    <col min="15371" max="15375" width="10.7109375" style="1" customWidth="1"/>
    <col min="15376" max="15616" width="9.140625" style="1"/>
    <col min="15617" max="15617" width="0" style="1" hidden="1" customWidth="1"/>
    <col min="15618" max="15618" width="7.140625" style="1" customWidth="1"/>
    <col min="15619" max="15619" width="9.140625" style="1"/>
    <col min="15620" max="15620" width="19.7109375" style="1" customWidth="1"/>
    <col min="15621" max="15621" width="6.85546875" style="1" customWidth="1"/>
    <col min="15622" max="15622" width="13.140625" style="1" customWidth="1"/>
    <col min="15623" max="15623" width="12.42578125" style="1" customWidth="1"/>
    <col min="15624" max="15624" width="13.5703125" style="1" customWidth="1"/>
    <col min="15625" max="15625" width="11.42578125" style="1" customWidth="1"/>
    <col min="15626" max="15626" width="7" style="1" customWidth="1"/>
    <col min="15627" max="15631" width="10.7109375" style="1" customWidth="1"/>
    <col min="15632" max="15872" width="9.140625" style="1"/>
    <col min="15873" max="15873" width="0" style="1" hidden="1" customWidth="1"/>
    <col min="15874" max="15874" width="7.140625" style="1" customWidth="1"/>
    <col min="15875" max="15875" width="9.140625" style="1"/>
    <col min="15876" max="15876" width="19.7109375" style="1" customWidth="1"/>
    <col min="15877" max="15877" width="6.85546875" style="1" customWidth="1"/>
    <col min="15878" max="15878" width="13.140625" style="1" customWidth="1"/>
    <col min="15879" max="15879" width="12.42578125" style="1" customWidth="1"/>
    <col min="15880" max="15880" width="13.5703125" style="1" customWidth="1"/>
    <col min="15881" max="15881" width="11.42578125" style="1" customWidth="1"/>
    <col min="15882" max="15882" width="7" style="1" customWidth="1"/>
    <col min="15883" max="15887" width="10.7109375" style="1" customWidth="1"/>
    <col min="15888" max="16128" width="9.140625" style="1"/>
    <col min="16129" max="16129" width="0" style="1" hidden="1" customWidth="1"/>
    <col min="16130" max="16130" width="7.140625" style="1" customWidth="1"/>
    <col min="16131" max="16131" width="9.140625" style="1"/>
    <col min="16132" max="16132" width="19.7109375" style="1" customWidth="1"/>
    <col min="16133" max="16133" width="6.85546875" style="1" customWidth="1"/>
    <col min="16134" max="16134" width="13.140625" style="1" customWidth="1"/>
    <col min="16135" max="16135" width="12.42578125" style="1" customWidth="1"/>
    <col min="16136" max="16136" width="13.5703125" style="1" customWidth="1"/>
    <col min="16137" max="16137" width="11.42578125" style="1" customWidth="1"/>
    <col min="16138" max="16138" width="7" style="1" customWidth="1"/>
    <col min="16139" max="16143" width="10.7109375" style="1" customWidth="1"/>
    <col min="16144" max="16384" width="9.140625" style="1"/>
  </cols>
  <sheetData>
    <row r="1" spans="2:15" ht="12" customHeight="1" x14ac:dyDescent="0.2"/>
    <row r="2" spans="2:15" ht="17.25" customHeight="1" x14ac:dyDescent="0.25">
      <c r="B2" s="3"/>
      <c r="C2" s="4" t="s">
        <v>0</v>
      </c>
      <c r="E2" s="5"/>
      <c r="F2" s="4"/>
      <c r="G2" s="6"/>
      <c r="H2" s="7" t="s">
        <v>1</v>
      </c>
      <c r="I2" s="8">
        <v>42977</v>
      </c>
      <c r="K2" s="3"/>
    </row>
    <row r="3" spans="2:15" ht="6" customHeight="1" x14ac:dyDescent="0.2">
      <c r="C3" s="9"/>
      <c r="D3" s="10" t="s">
        <v>2</v>
      </c>
    </row>
    <row r="4" spans="2:15" ht="4.5" customHeight="1" x14ac:dyDescent="0.2"/>
    <row r="5" spans="2:15" ht="13.5" customHeight="1" x14ac:dyDescent="0.25">
      <c r="C5" s="11" t="s">
        <v>3</v>
      </c>
      <c r="D5" s="12" t="s">
        <v>93</v>
      </c>
      <c r="E5" s="13" t="s">
        <v>94</v>
      </c>
      <c r="F5" s="14"/>
      <c r="G5" s="15"/>
      <c r="H5" s="14"/>
      <c r="I5" s="15"/>
      <c r="O5" s="8"/>
    </row>
    <row r="7" spans="2:15" x14ac:dyDescent="0.2">
      <c r="C7" s="16" t="s">
        <v>4</v>
      </c>
      <c r="D7" s="17" t="s">
        <v>357</v>
      </c>
      <c r="H7" s="18" t="s">
        <v>5</v>
      </c>
      <c r="J7" s="17"/>
      <c r="K7" s="17"/>
    </row>
    <row r="8" spans="2:15" x14ac:dyDescent="0.2">
      <c r="D8" s="17"/>
      <c r="H8" s="18" t="s">
        <v>6</v>
      </c>
      <c r="J8" s="17"/>
      <c r="K8" s="17"/>
    </row>
    <row r="9" spans="2:15" x14ac:dyDescent="0.2">
      <c r="C9" s="18"/>
      <c r="D9" s="17"/>
      <c r="H9" s="18"/>
      <c r="J9" s="17"/>
    </row>
    <row r="10" spans="2:15" x14ac:dyDescent="0.2">
      <c r="H10" s="18"/>
      <c r="J10" s="17"/>
    </row>
    <row r="11" spans="2:15" x14ac:dyDescent="0.2">
      <c r="C11" s="16" t="s">
        <v>7</v>
      </c>
      <c r="D11" s="17"/>
      <c r="H11" s="18" t="s">
        <v>5</v>
      </c>
      <c r="J11" s="17"/>
      <c r="K11" s="17"/>
    </row>
    <row r="12" spans="2:15" x14ac:dyDescent="0.2">
      <c r="D12" s="17"/>
      <c r="H12" s="18" t="s">
        <v>6</v>
      </c>
      <c r="J12" s="17"/>
      <c r="K12" s="17"/>
    </row>
    <row r="13" spans="2:15" ht="12" customHeight="1" x14ac:dyDescent="0.2">
      <c r="C13" s="18"/>
      <c r="D13" s="17"/>
      <c r="J13" s="18"/>
    </row>
    <row r="14" spans="2:15" ht="24.75" customHeight="1" x14ac:dyDescent="0.2">
      <c r="C14" s="19" t="s">
        <v>8</v>
      </c>
      <c r="H14" s="19" t="s">
        <v>9</v>
      </c>
      <c r="J14" s="18"/>
    </row>
    <row r="15" spans="2:15" ht="12.75" customHeight="1" x14ac:dyDescent="0.2">
      <c r="J15" s="18"/>
    </row>
    <row r="16" spans="2:15" ht="28.5" customHeight="1" x14ac:dyDescent="0.2">
      <c r="C16" s="19" t="s">
        <v>10</v>
      </c>
      <c r="H16" s="19" t="s">
        <v>10</v>
      </c>
    </row>
    <row r="17" spans="2:12" ht="25.5" customHeight="1" x14ac:dyDescent="0.2"/>
    <row r="18" spans="2:12" ht="13.5" customHeight="1" x14ac:dyDescent="0.2">
      <c r="B18" s="20"/>
      <c r="C18" s="21"/>
      <c r="D18" s="21"/>
      <c r="E18" s="22"/>
      <c r="F18" s="23"/>
      <c r="G18" s="24"/>
      <c r="H18" s="25"/>
      <c r="I18" s="24"/>
      <c r="J18" s="26" t="s">
        <v>11</v>
      </c>
      <c r="K18" s="27"/>
    </row>
    <row r="19" spans="2:12" ht="15" customHeight="1" x14ac:dyDescent="0.2">
      <c r="B19" s="28" t="s">
        <v>12</v>
      </c>
      <c r="C19" s="29"/>
      <c r="D19" s="30">
        <v>15</v>
      </c>
      <c r="E19" s="31" t="s">
        <v>13</v>
      </c>
      <c r="F19" s="32"/>
      <c r="G19" s="33"/>
      <c r="H19" s="33"/>
      <c r="I19" s="290">
        <f>ROUND(G32,0)</f>
        <v>0</v>
      </c>
      <c r="J19" s="291"/>
      <c r="K19" s="34"/>
    </row>
    <row r="20" spans="2:12" x14ac:dyDescent="0.2">
      <c r="B20" s="28" t="s">
        <v>14</v>
      </c>
      <c r="C20" s="29"/>
      <c r="D20" s="30">
        <f>SazbaDPH1</f>
        <v>15</v>
      </c>
      <c r="E20" s="31" t="s">
        <v>13</v>
      </c>
      <c r="F20" s="35"/>
      <c r="G20" s="36"/>
      <c r="H20" s="36"/>
      <c r="I20" s="292">
        <f>ROUND(I19*D20/100,0)</f>
        <v>0</v>
      </c>
      <c r="J20" s="293"/>
      <c r="K20" s="34"/>
    </row>
    <row r="21" spans="2:12" x14ac:dyDescent="0.2">
      <c r="B21" s="28" t="s">
        <v>12</v>
      </c>
      <c r="C21" s="29"/>
      <c r="D21" s="30">
        <v>21</v>
      </c>
      <c r="E21" s="31" t="s">
        <v>13</v>
      </c>
      <c r="F21" s="35"/>
      <c r="G21" s="36"/>
      <c r="H21" s="36"/>
      <c r="I21" s="292">
        <f>ROUND(H32,0)</f>
        <v>0</v>
      </c>
      <c r="J21" s="293"/>
      <c r="K21" s="34"/>
    </row>
    <row r="22" spans="2:12" ht="13.5" thickBot="1" x14ac:dyDescent="0.25">
      <c r="B22" s="28" t="s">
        <v>14</v>
      </c>
      <c r="C22" s="29"/>
      <c r="D22" s="30">
        <f>SazbaDPH2</f>
        <v>21</v>
      </c>
      <c r="E22" s="31" t="s">
        <v>13</v>
      </c>
      <c r="F22" s="37"/>
      <c r="G22" s="38"/>
      <c r="H22" s="38"/>
      <c r="I22" s="294">
        <f>ROUND(I21*D21/100,0)</f>
        <v>0</v>
      </c>
      <c r="J22" s="295"/>
      <c r="K22" s="34"/>
    </row>
    <row r="23" spans="2:12" ht="16.5" thickBot="1" x14ac:dyDescent="0.25">
      <c r="B23" s="39" t="s">
        <v>15</v>
      </c>
      <c r="C23" s="40"/>
      <c r="D23" s="40"/>
      <c r="E23" s="41"/>
      <c r="F23" s="42"/>
      <c r="G23" s="43"/>
      <c r="H23" s="43"/>
      <c r="I23" s="296">
        <f>SUM(I19:I22)</f>
        <v>0</v>
      </c>
      <c r="J23" s="297"/>
      <c r="K23" s="44"/>
    </row>
    <row r="26" spans="2:12" ht="1.5" customHeight="1" x14ac:dyDescent="0.2"/>
    <row r="27" spans="2:12" ht="15.75" customHeight="1" x14ac:dyDescent="0.25">
      <c r="B27" s="13" t="s">
        <v>16</v>
      </c>
      <c r="C27" s="45"/>
      <c r="D27" s="45"/>
      <c r="E27" s="45"/>
      <c r="F27" s="45"/>
      <c r="G27" s="45"/>
      <c r="H27" s="45"/>
      <c r="I27" s="45"/>
      <c r="J27" s="45"/>
      <c r="K27" s="45"/>
      <c r="L27" s="46"/>
    </row>
    <row r="28" spans="2:12" ht="5.25" customHeight="1" x14ac:dyDescent="0.2">
      <c r="L28" s="46"/>
    </row>
    <row r="29" spans="2:12" ht="24" customHeight="1" x14ac:dyDescent="0.2">
      <c r="B29" s="47" t="s">
        <v>17</v>
      </c>
      <c r="C29" s="48"/>
      <c r="D29" s="48"/>
      <c r="E29" s="49"/>
      <c r="F29" s="50" t="s">
        <v>18</v>
      </c>
      <c r="G29" s="51" t="str">
        <f>CONCATENATE("Základ DPH ",SazbaDPH1," %")</f>
        <v>Základ DPH 15 %</v>
      </c>
      <c r="H29" s="50" t="str">
        <f>CONCATENATE("Základ DPH ",SazbaDPH2," %")</f>
        <v>Základ DPH 21 %</v>
      </c>
      <c r="I29" s="50" t="s">
        <v>19</v>
      </c>
      <c r="J29" s="50" t="s">
        <v>13</v>
      </c>
    </row>
    <row r="30" spans="2:12" x14ac:dyDescent="0.2">
      <c r="B30" s="52" t="s">
        <v>96</v>
      </c>
      <c r="C30" s="53" t="s">
        <v>97</v>
      </c>
      <c r="D30" s="54"/>
      <c r="E30" s="55"/>
      <c r="F30" s="56">
        <f>G30+H30+I30</f>
        <v>0</v>
      </c>
      <c r="G30" s="57">
        <v>0</v>
      </c>
      <c r="H30" s="58">
        <v>0</v>
      </c>
      <c r="I30" s="58">
        <f t="shared" ref="I30:I31" si="0">(G30*SazbaDPH1)/100+(H30*SazbaDPH2)/100</f>
        <v>0</v>
      </c>
      <c r="J30" s="59" t="str">
        <f t="shared" ref="J30:J31" si="1">IF(CelkemObjekty=0,"",F30/CelkemObjekty*100)</f>
        <v/>
      </c>
    </row>
    <row r="31" spans="2:12" x14ac:dyDescent="0.2">
      <c r="B31" s="60" t="s">
        <v>359</v>
      </c>
      <c r="C31" s="61" t="s">
        <v>360</v>
      </c>
      <c r="D31" s="62"/>
      <c r="E31" s="63"/>
      <c r="F31" s="64">
        <f t="shared" ref="F31" si="2">G31+H31+I31</f>
        <v>0</v>
      </c>
      <c r="G31" s="65">
        <v>0</v>
      </c>
      <c r="H31" s="66">
        <v>0</v>
      </c>
      <c r="I31" s="66">
        <f t="shared" si="0"/>
        <v>0</v>
      </c>
      <c r="J31" s="59" t="str">
        <f t="shared" si="1"/>
        <v/>
      </c>
    </row>
    <row r="32" spans="2:12" ht="17.25" customHeight="1" x14ac:dyDescent="0.2">
      <c r="B32" s="67" t="s">
        <v>20</v>
      </c>
      <c r="C32" s="68"/>
      <c r="D32" s="69"/>
      <c r="E32" s="70"/>
      <c r="F32" s="71">
        <f>SUM(F30:F31)</f>
        <v>0</v>
      </c>
      <c r="G32" s="71">
        <f>SUM(G30:G31)</f>
        <v>0</v>
      </c>
      <c r="H32" s="71">
        <f>SUM(H30:H31)</f>
        <v>0</v>
      </c>
      <c r="I32" s="71">
        <f>SUM(I30:I31)</f>
        <v>0</v>
      </c>
      <c r="J32" s="72" t="str">
        <f t="shared" ref="J32" si="3">IF(CelkemObjekty=0,"",F32/CelkemObjekty*100)</f>
        <v/>
      </c>
    </row>
    <row r="33" spans="2:11" x14ac:dyDescent="0.2">
      <c r="B33" s="73"/>
      <c r="C33" s="73"/>
      <c r="D33" s="73"/>
      <c r="E33" s="73"/>
      <c r="F33" s="73"/>
      <c r="G33" s="73"/>
      <c r="H33" s="73"/>
      <c r="I33" s="73"/>
      <c r="J33" s="73"/>
      <c r="K33" s="73"/>
    </row>
    <row r="34" spans="2:11" ht="9.75" customHeight="1" x14ac:dyDescent="0.2">
      <c r="B34" s="73"/>
      <c r="C34" s="73"/>
      <c r="D34" s="73"/>
      <c r="E34" s="73"/>
      <c r="F34" s="73"/>
      <c r="G34" s="73"/>
      <c r="H34" s="73"/>
      <c r="I34" s="73"/>
      <c r="J34" s="73"/>
      <c r="K34" s="73"/>
    </row>
    <row r="35" spans="2:11" ht="7.5" customHeight="1" x14ac:dyDescent="0.2">
      <c r="B35" s="73"/>
      <c r="C35" s="73"/>
      <c r="D35" s="73"/>
      <c r="E35" s="73"/>
      <c r="F35" s="73"/>
      <c r="G35" s="73"/>
      <c r="H35" s="73"/>
      <c r="I35" s="73"/>
      <c r="J35" s="73"/>
      <c r="K35" s="73"/>
    </row>
    <row r="36" spans="2:11" ht="18" x14ac:dyDescent="0.25">
      <c r="B36" s="13" t="s">
        <v>21</v>
      </c>
      <c r="C36" s="45"/>
      <c r="D36" s="45"/>
      <c r="E36" s="45"/>
      <c r="F36" s="45"/>
      <c r="G36" s="45"/>
      <c r="H36" s="45"/>
      <c r="I36" s="45"/>
      <c r="J36" s="45"/>
      <c r="K36" s="73"/>
    </row>
    <row r="37" spans="2:11" x14ac:dyDescent="0.2">
      <c r="K37" s="73"/>
    </row>
    <row r="38" spans="2:11" ht="25.5" x14ac:dyDescent="0.2">
      <c r="B38" s="74" t="s">
        <v>22</v>
      </c>
      <c r="C38" s="75" t="s">
        <v>23</v>
      </c>
      <c r="D38" s="48"/>
      <c r="E38" s="49"/>
      <c r="F38" s="50" t="s">
        <v>18</v>
      </c>
      <c r="G38" s="51" t="str">
        <f>CONCATENATE("Základ DPH ",SazbaDPH1," %")</f>
        <v>Základ DPH 15 %</v>
      </c>
      <c r="H38" s="50" t="str">
        <f>CONCATENATE("Základ DPH ",SazbaDPH2," %")</f>
        <v>Základ DPH 21 %</v>
      </c>
      <c r="I38" s="51" t="s">
        <v>19</v>
      </c>
      <c r="J38" s="50" t="s">
        <v>13</v>
      </c>
    </row>
    <row r="39" spans="2:11" x14ac:dyDescent="0.2">
      <c r="B39" s="76" t="s">
        <v>96</v>
      </c>
      <c r="C39" s="77" t="s">
        <v>98</v>
      </c>
      <c r="D39" s="54"/>
      <c r="E39" s="55"/>
      <c r="F39" s="56">
        <f>G39+H39+I39</f>
        <v>0</v>
      </c>
      <c r="G39" s="57">
        <v>0</v>
      </c>
      <c r="H39" s="58">
        <v>0</v>
      </c>
      <c r="I39" s="65">
        <f t="shared" ref="I39:I40" si="4">(G39*SazbaDPH1)/100+(H39*SazbaDPH2)/100</f>
        <v>0</v>
      </c>
      <c r="J39" s="59" t="str">
        <f t="shared" ref="J39:J40" si="5">IF(CelkemObjekty=0,"",F39/CelkemObjekty*100)</f>
        <v/>
      </c>
    </row>
    <row r="40" spans="2:11" x14ac:dyDescent="0.2">
      <c r="B40" s="78" t="s">
        <v>359</v>
      </c>
      <c r="C40" s="79" t="s">
        <v>399</v>
      </c>
      <c r="D40" s="62"/>
      <c r="E40" s="63"/>
      <c r="F40" s="64">
        <f t="shared" ref="F40" si="6">G40+H40+I40</f>
        <v>0</v>
      </c>
      <c r="G40" s="65">
        <v>0</v>
      </c>
      <c r="H40" s="66">
        <v>0</v>
      </c>
      <c r="I40" s="65">
        <f t="shared" si="4"/>
        <v>0</v>
      </c>
      <c r="J40" s="59" t="str">
        <f t="shared" si="5"/>
        <v/>
      </c>
    </row>
    <row r="41" spans="2:11" x14ac:dyDescent="0.2">
      <c r="B41" s="67" t="s">
        <v>20</v>
      </c>
      <c r="C41" s="68"/>
      <c r="D41" s="69"/>
      <c r="E41" s="70"/>
      <c r="F41" s="71">
        <f>SUM(F39:F40)</f>
        <v>0</v>
      </c>
      <c r="G41" s="80">
        <f>SUM(G39:G40)</f>
        <v>0</v>
      </c>
      <c r="H41" s="71">
        <f>SUM(H39:H40)</f>
        <v>0</v>
      </c>
      <c r="I41" s="80">
        <f>SUM(I39:I40)</f>
        <v>0</v>
      </c>
      <c r="J41" s="72" t="str">
        <f t="shared" ref="J41" si="7">IF(CelkemObjekty=0,"",F41/CelkemObjekty*100)</f>
        <v/>
      </c>
    </row>
    <row r="42" spans="2:11" ht="9" customHeight="1" x14ac:dyDescent="0.2"/>
    <row r="43" spans="2:11" ht="6" customHeight="1" x14ac:dyDescent="0.2"/>
    <row r="44" spans="2:11" ht="3" customHeight="1" x14ac:dyDescent="0.2"/>
    <row r="45" spans="2:11" ht="6.75" customHeight="1" x14ac:dyDescent="0.2"/>
    <row r="46" spans="2:11" ht="20.25" customHeight="1" x14ac:dyDescent="0.25">
      <c r="B46" s="13" t="s">
        <v>24</v>
      </c>
      <c r="C46" s="45"/>
      <c r="D46" s="45"/>
      <c r="E46" s="45"/>
      <c r="F46" s="45"/>
      <c r="G46" s="45"/>
      <c r="H46" s="45"/>
      <c r="I46" s="45"/>
      <c r="J46" s="45"/>
    </row>
    <row r="47" spans="2:11" ht="9" customHeight="1" x14ac:dyDescent="0.2"/>
    <row r="48" spans="2:11" x14ac:dyDescent="0.2">
      <c r="B48" s="47" t="s">
        <v>25</v>
      </c>
      <c r="C48" s="48"/>
      <c r="D48" s="48"/>
      <c r="E48" s="50" t="s">
        <v>13</v>
      </c>
      <c r="F48" s="50" t="s">
        <v>26</v>
      </c>
      <c r="G48" s="51" t="s">
        <v>27</v>
      </c>
      <c r="H48" s="50" t="s">
        <v>28</v>
      </c>
      <c r="I48" s="51" t="s">
        <v>29</v>
      </c>
      <c r="J48" s="81" t="s">
        <v>30</v>
      </c>
    </row>
    <row r="49" spans="2:10" x14ac:dyDescent="0.2">
      <c r="B49" s="52" t="s">
        <v>363</v>
      </c>
      <c r="C49" s="53" t="s">
        <v>90</v>
      </c>
      <c r="D49" s="54"/>
      <c r="E49" s="82" t="str">
        <f t="shared" ref="E49:E56" si="8">IF(SUM(SoucetDilu)=0,"",SUM(F49:J49)/SUM(SoucetDilu)*100)</f>
        <v/>
      </c>
      <c r="F49" s="58">
        <v>0</v>
      </c>
      <c r="G49" s="57">
        <v>0</v>
      </c>
      <c r="H49" s="58">
        <v>0</v>
      </c>
      <c r="I49" s="57">
        <v>0</v>
      </c>
      <c r="J49" s="58">
        <v>0</v>
      </c>
    </row>
    <row r="50" spans="2:10" x14ac:dyDescent="0.2">
      <c r="B50" s="60" t="s">
        <v>89</v>
      </c>
      <c r="C50" s="61" t="s">
        <v>90</v>
      </c>
      <c r="D50" s="62"/>
      <c r="E50" s="83" t="str">
        <f t="shared" si="8"/>
        <v/>
      </c>
      <c r="F50" s="66">
        <v>0</v>
      </c>
      <c r="G50" s="65">
        <v>0</v>
      </c>
      <c r="H50" s="66">
        <v>0</v>
      </c>
      <c r="I50" s="65">
        <v>0</v>
      </c>
      <c r="J50" s="66">
        <v>0</v>
      </c>
    </row>
    <row r="51" spans="2:10" x14ac:dyDescent="0.2">
      <c r="B51" s="60" t="s">
        <v>181</v>
      </c>
      <c r="C51" s="61" t="s">
        <v>182</v>
      </c>
      <c r="D51" s="62"/>
      <c r="E51" s="83" t="str">
        <f t="shared" si="8"/>
        <v/>
      </c>
      <c r="F51" s="66">
        <v>0</v>
      </c>
      <c r="G51" s="65">
        <v>0</v>
      </c>
      <c r="H51" s="66">
        <v>0</v>
      </c>
      <c r="I51" s="65">
        <v>0</v>
      </c>
      <c r="J51" s="66">
        <v>0</v>
      </c>
    </row>
    <row r="52" spans="2:10" x14ac:dyDescent="0.2">
      <c r="B52" s="60" t="s">
        <v>188</v>
      </c>
      <c r="C52" s="61" t="s">
        <v>189</v>
      </c>
      <c r="D52" s="62"/>
      <c r="E52" s="83" t="str">
        <f t="shared" si="8"/>
        <v/>
      </c>
      <c r="F52" s="66">
        <v>0</v>
      </c>
      <c r="G52" s="65">
        <v>0</v>
      </c>
      <c r="H52" s="66">
        <v>0</v>
      </c>
      <c r="I52" s="65">
        <v>0</v>
      </c>
      <c r="J52" s="66">
        <v>0</v>
      </c>
    </row>
    <row r="53" spans="2:10" x14ac:dyDescent="0.2">
      <c r="B53" s="60" t="s">
        <v>204</v>
      </c>
      <c r="C53" s="61" t="s">
        <v>205</v>
      </c>
      <c r="D53" s="62"/>
      <c r="E53" s="83" t="str">
        <f t="shared" si="8"/>
        <v/>
      </c>
      <c r="F53" s="66">
        <v>0</v>
      </c>
      <c r="G53" s="65">
        <v>0</v>
      </c>
      <c r="H53" s="66">
        <v>0</v>
      </c>
      <c r="I53" s="65">
        <v>0</v>
      </c>
      <c r="J53" s="66">
        <v>0</v>
      </c>
    </row>
    <row r="54" spans="2:10" x14ac:dyDescent="0.2">
      <c r="B54" s="60" t="s">
        <v>254</v>
      </c>
      <c r="C54" s="61" t="s">
        <v>255</v>
      </c>
      <c r="D54" s="62"/>
      <c r="E54" s="83" t="str">
        <f t="shared" si="8"/>
        <v/>
      </c>
      <c r="F54" s="66">
        <v>0</v>
      </c>
      <c r="G54" s="65">
        <v>0</v>
      </c>
      <c r="H54" s="66">
        <v>0</v>
      </c>
      <c r="I54" s="65">
        <v>0</v>
      </c>
      <c r="J54" s="66">
        <v>0</v>
      </c>
    </row>
    <row r="55" spans="2:10" x14ac:dyDescent="0.2">
      <c r="B55" s="60" t="s">
        <v>352</v>
      </c>
      <c r="C55" s="61" t="s">
        <v>353</v>
      </c>
      <c r="D55" s="62"/>
      <c r="E55" s="83" t="str">
        <f t="shared" si="8"/>
        <v/>
      </c>
      <c r="F55" s="66">
        <v>0</v>
      </c>
      <c r="G55" s="65">
        <v>0</v>
      </c>
      <c r="H55" s="66">
        <v>0</v>
      </c>
      <c r="I55" s="65">
        <v>0</v>
      </c>
      <c r="J55" s="66">
        <v>0</v>
      </c>
    </row>
    <row r="56" spans="2:10" x14ac:dyDescent="0.2">
      <c r="B56" s="67" t="s">
        <v>20</v>
      </c>
      <c r="C56" s="68"/>
      <c r="D56" s="69"/>
      <c r="E56" s="84" t="str">
        <f t="shared" si="8"/>
        <v/>
      </c>
      <c r="F56" s="71">
        <f>SUM(F49:F55)</f>
        <v>0</v>
      </c>
      <c r="G56" s="80">
        <f>SUM(G49:G55)</f>
        <v>0</v>
      </c>
      <c r="H56" s="71">
        <f>SUM(H49:H55)</f>
        <v>0</v>
      </c>
      <c r="I56" s="80">
        <f>SUM(I49:I55)</f>
        <v>0</v>
      </c>
      <c r="J56" s="71">
        <f>SUM(J49:J55)</f>
        <v>0</v>
      </c>
    </row>
    <row r="58" spans="2:10" ht="2.25" customHeight="1" x14ac:dyDescent="0.2"/>
    <row r="59" spans="2:10" ht="1.5" customHeight="1" x14ac:dyDescent="0.2"/>
    <row r="60" spans="2:10" ht="0.75" customHeight="1" x14ac:dyDescent="0.2"/>
    <row r="61" spans="2:10" ht="0.75" customHeight="1" x14ac:dyDescent="0.2"/>
    <row r="62" spans="2:10" ht="0.75" customHeight="1" x14ac:dyDescent="0.2"/>
    <row r="63" spans="2:10" ht="18" x14ac:dyDescent="0.25">
      <c r="B63" s="271"/>
      <c r="C63" s="272"/>
      <c r="D63" s="272"/>
      <c r="E63" s="272"/>
      <c r="F63" s="272"/>
      <c r="G63" s="272"/>
      <c r="H63" s="272"/>
      <c r="I63" s="272"/>
      <c r="J63" s="45"/>
    </row>
    <row r="64" spans="2:10" x14ac:dyDescent="0.2">
      <c r="B64" s="164"/>
      <c r="C64" s="164"/>
      <c r="D64" s="164"/>
      <c r="E64" s="164"/>
      <c r="F64" s="164"/>
      <c r="G64" s="122"/>
      <c r="H64" s="164"/>
      <c r="I64" s="122"/>
    </row>
    <row r="65" spans="2:10" x14ac:dyDescent="0.2">
      <c r="B65" s="273"/>
      <c r="C65" s="274"/>
      <c r="D65" s="274"/>
      <c r="E65" s="275"/>
      <c r="F65" s="276"/>
      <c r="G65" s="276"/>
      <c r="H65" s="276"/>
      <c r="I65" s="164"/>
      <c r="J65" s="1"/>
    </row>
    <row r="66" spans="2:10" x14ac:dyDescent="0.2">
      <c r="B66" s="273"/>
      <c r="C66" s="277"/>
      <c r="D66" s="273"/>
      <c r="E66" s="278"/>
      <c r="F66" s="279"/>
      <c r="G66" s="279"/>
      <c r="H66" s="279"/>
      <c r="I66" s="164"/>
      <c r="J66" s="1"/>
    </row>
    <row r="67" spans="2:10" x14ac:dyDescent="0.2">
      <c r="B67" s="164"/>
      <c r="C67" s="164"/>
      <c r="D67" s="164"/>
      <c r="E67" s="164"/>
      <c r="F67" s="164"/>
      <c r="G67" s="122"/>
      <c r="H67" s="164"/>
      <c r="I67" s="164"/>
      <c r="J67" s="1"/>
    </row>
    <row r="68" spans="2:10" x14ac:dyDescent="0.2">
      <c r="B68" s="164"/>
      <c r="C68" s="164"/>
      <c r="D68" s="164"/>
      <c r="E68" s="164"/>
      <c r="F68" s="164"/>
      <c r="G68" s="122"/>
      <c r="H68" s="164"/>
      <c r="I68" s="122"/>
    </row>
  </sheetData>
  <sortState ref="B49:K55">
    <sortCondition ref="B49"/>
  </sortState>
  <mergeCells count="5">
    <mergeCell ref="I19:J19"/>
    <mergeCell ref="I20:J20"/>
    <mergeCell ref="I21:J21"/>
    <mergeCell ref="I22:J22"/>
    <mergeCell ref="I23:J23"/>
  </mergeCells>
  <pageMargins left="0.39370078740157483" right="0.19685039370078741" top="0.39370078740157483" bottom="0.39370078740157483" header="0" footer="0.19685039370078741"/>
  <pageSetup paperSize="9" scale="98" fitToHeight="9999" orientation="portrait" horizontalDpi="300" vertic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1"/>
  <sheetViews>
    <sheetView zoomScaleNormal="100" workbookViewId="0">
      <selection activeCell="A2" sqref="A2"/>
    </sheetView>
  </sheetViews>
  <sheetFormatPr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256" width="9.140625" style="1"/>
    <col min="257" max="257" width="2" style="1" customWidth="1"/>
    <col min="258" max="258" width="15" style="1" customWidth="1"/>
    <col min="259" max="259" width="15.85546875" style="1" customWidth="1"/>
    <col min="260" max="260" width="14.5703125" style="1" customWidth="1"/>
    <col min="261" max="261" width="13.5703125" style="1" customWidth="1"/>
    <col min="262" max="262" width="16.5703125" style="1" customWidth="1"/>
    <col min="263" max="263" width="15.28515625" style="1" customWidth="1"/>
    <col min="264" max="512" width="9.140625" style="1"/>
    <col min="513" max="513" width="2" style="1" customWidth="1"/>
    <col min="514" max="514" width="15" style="1" customWidth="1"/>
    <col min="515" max="515" width="15.85546875" style="1" customWidth="1"/>
    <col min="516" max="516" width="14.5703125" style="1" customWidth="1"/>
    <col min="517" max="517" width="13.5703125" style="1" customWidth="1"/>
    <col min="518" max="518" width="16.5703125" style="1" customWidth="1"/>
    <col min="519" max="519" width="15.28515625" style="1" customWidth="1"/>
    <col min="520" max="768" width="9.140625" style="1"/>
    <col min="769" max="769" width="2" style="1" customWidth="1"/>
    <col min="770" max="770" width="15" style="1" customWidth="1"/>
    <col min="771" max="771" width="15.85546875" style="1" customWidth="1"/>
    <col min="772" max="772" width="14.5703125" style="1" customWidth="1"/>
    <col min="773" max="773" width="13.5703125" style="1" customWidth="1"/>
    <col min="774" max="774" width="16.5703125" style="1" customWidth="1"/>
    <col min="775" max="775" width="15.28515625" style="1" customWidth="1"/>
    <col min="776" max="1024" width="9.140625" style="1"/>
    <col min="1025" max="1025" width="2" style="1" customWidth="1"/>
    <col min="1026" max="1026" width="15" style="1" customWidth="1"/>
    <col min="1027" max="1027" width="15.85546875" style="1" customWidth="1"/>
    <col min="1028" max="1028" width="14.5703125" style="1" customWidth="1"/>
    <col min="1029" max="1029" width="13.5703125" style="1" customWidth="1"/>
    <col min="1030" max="1030" width="16.5703125" style="1" customWidth="1"/>
    <col min="1031" max="1031" width="15.28515625" style="1" customWidth="1"/>
    <col min="1032" max="1280" width="9.140625" style="1"/>
    <col min="1281" max="1281" width="2" style="1" customWidth="1"/>
    <col min="1282" max="1282" width="15" style="1" customWidth="1"/>
    <col min="1283" max="1283" width="15.85546875" style="1" customWidth="1"/>
    <col min="1284" max="1284" width="14.5703125" style="1" customWidth="1"/>
    <col min="1285" max="1285" width="13.5703125" style="1" customWidth="1"/>
    <col min="1286" max="1286" width="16.5703125" style="1" customWidth="1"/>
    <col min="1287" max="1287" width="15.28515625" style="1" customWidth="1"/>
    <col min="1288" max="1536" width="9.140625" style="1"/>
    <col min="1537" max="1537" width="2" style="1" customWidth="1"/>
    <col min="1538" max="1538" width="15" style="1" customWidth="1"/>
    <col min="1539" max="1539" width="15.85546875" style="1" customWidth="1"/>
    <col min="1540" max="1540" width="14.5703125" style="1" customWidth="1"/>
    <col min="1541" max="1541" width="13.5703125" style="1" customWidth="1"/>
    <col min="1542" max="1542" width="16.5703125" style="1" customWidth="1"/>
    <col min="1543" max="1543" width="15.28515625" style="1" customWidth="1"/>
    <col min="1544" max="1792" width="9.140625" style="1"/>
    <col min="1793" max="1793" width="2" style="1" customWidth="1"/>
    <col min="1794" max="1794" width="15" style="1" customWidth="1"/>
    <col min="1795" max="1795" width="15.85546875" style="1" customWidth="1"/>
    <col min="1796" max="1796" width="14.5703125" style="1" customWidth="1"/>
    <col min="1797" max="1797" width="13.5703125" style="1" customWidth="1"/>
    <col min="1798" max="1798" width="16.5703125" style="1" customWidth="1"/>
    <col min="1799" max="1799" width="15.28515625" style="1" customWidth="1"/>
    <col min="1800" max="2048" width="9.140625" style="1"/>
    <col min="2049" max="2049" width="2" style="1" customWidth="1"/>
    <col min="2050" max="2050" width="15" style="1" customWidth="1"/>
    <col min="2051" max="2051" width="15.85546875" style="1" customWidth="1"/>
    <col min="2052" max="2052" width="14.5703125" style="1" customWidth="1"/>
    <col min="2053" max="2053" width="13.5703125" style="1" customWidth="1"/>
    <col min="2054" max="2054" width="16.5703125" style="1" customWidth="1"/>
    <col min="2055" max="2055" width="15.28515625" style="1" customWidth="1"/>
    <col min="2056" max="2304" width="9.140625" style="1"/>
    <col min="2305" max="2305" width="2" style="1" customWidth="1"/>
    <col min="2306" max="2306" width="15" style="1" customWidth="1"/>
    <col min="2307" max="2307" width="15.85546875" style="1" customWidth="1"/>
    <col min="2308" max="2308" width="14.5703125" style="1" customWidth="1"/>
    <col min="2309" max="2309" width="13.5703125" style="1" customWidth="1"/>
    <col min="2310" max="2310" width="16.5703125" style="1" customWidth="1"/>
    <col min="2311" max="2311" width="15.28515625" style="1" customWidth="1"/>
    <col min="2312" max="2560" width="9.140625" style="1"/>
    <col min="2561" max="2561" width="2" style="1" customWidth="1"/>
    <col min="2562" max="2562" width="15" style="1" customWidth="1"/>
    <col min="2563" max="2563" width="15.85546875" style="1" customWidth="1"/>
    <col min="2564" max="2564" width="14.5703125" style="1" customWidth="1"/>
    <col min="2565" max="2565" width="13.5703125" style="1" customWidth="1"/>
    <col min="2566" max="2566" width="16.5703125" style="1" customWidth="1"/>
    <col min="2567" max="2567" width="15.28515625" style="1" customWidth="1"/>
    <col min="2568" max="2816" width="9.140625" style="1"/>
    <col min="2817" max="2817" width="2" style="1" customWidth="1"/>
    <col min="2818" max="2818" width="15" style="1" customWidth="1"/>
    <col min="2819" max="2819" width="15.85546875" style="1" customWidth="1"/>
    <col min="2820" max="2820" width="14.5703125" style="1" customWidth="1"/>
    <col min="2821" max="2821" width="13.5703125" style="1" customWidth="1"/>
    <col min="2822" max="2822" width="16.5703125" style="1" customWidth="1"/>
    <col min="2823" max="2823" width="15.28515625" style="1" customWidth="1"/>
    <col min="2824" max="3072" width="9.140625" style="1"/>
    <col min="3073" max="3073" width="2" style="1" customWidth="1"/>
    <col min="3074" max="3074" width="15" style="1" customWidth="1"/>
    <col min="3075" max="3075" width="15.85546875" style="1" customWidth="1"/>
    <col min="3076" max="3076" width="14.5703125" style="1" customWidth="1"/>
    <col min="3077" max="3077" width="13.5703125" style="1" customWidth="1"/>
    <col min="3078" max="3078" width="16.5703125" style="1" customWidth="1"/>
    <col min="3079" max="3079" width="15.28515625" style="1" customWidth="1"/>
    <col min="3080" max="3328" width="9.140625" style="1"/>
    <col min="3329" max="3329" width="2" style="1" customWidth="1"/>
    <col min="3330" max="3330" width="15" style="1" customWidth="1"/>
    <col min="3331" max="3331" width="15.85546875" style="1" customWidth="1"/>
    <col min="3332" max="3332" width="14.5703125" style="1" customWidth="1"/>
    <col min="3333" max="3333" width="13.5703125" style="1" customWidth="1"/>
    <col min="3334" max="3334" width="16.5703125" style="1" customWidth="1"/>
    <col min="3335" max="3335" width="15.28515625" style="1" customWidth="1"/>
    <col min="3336" max="3584" width="9.140625" style="1"/>
    <col min="3585" max="3585" width="2" style="1" customWidth="1"/>
    <col min="3586" max="3586" width="15" style="1" customWidth="1"/>
    <col min="3587" max="3587" width="15.85546875" style="1" customWidth="1"/>
    <col min="3588" max="3588" width="14.5703125" style="1" customWidth="1"/>
    <col min="3589" max="3589" width="13.5703125" style="1" customWidth="1"/>
    <col min="3590" max="3590" width="16.5703125" style="1" customWidth="1"/>
    <col min="3591" max="3591" width="15.28515625" style="1" customWidth="1"/>
    <col min="3592" max="3840" width="9.140625" style="1"/>
    <col min="3841" max="3841" width="2" style="1" customWidth="1"/>
    <col min="3842" max="3842" width="15" style="1" customWidth="1"/>
    <col min="3843" max="3843" width="15.85546875" style="1" customWidth="1"/>
    <col min="3844" max="3844" width="14.5703125" style="1" customWidth="1"/>
    <col min="3845" max="3845" width="13.5703125" style="1" customWidth="1"/>
    <col min="3846" max="3846" width="16.5703125" style="1" customWidth="1"/>
    <col min="3847" max="3847" width="15.28515625" style="1" customWidth="1"/>
    <col min="3848" max="4096" width="9.140625" style="1"/>
    <col min="4097" max="4097" width="2" style="1" customWidth="1"/>
    <col min="4098" max="4098" width="15" style="1" customWidth="1"/>
    <col min="4099" max="4099" width="15.85546875" style="1" customWidth="1"/>
    <col min="4100" max="4100" width="14.5703125" style="1" customWidth="1"/>
    <col min="4101" max="4101" width="13.5703125" style="1" customWidth="1"/>
    <col min="4102" max="4102" width="16.5703125" style="1" customWidth="1"/>
    <col min="4103" max="4103" width="15.28515625" style="1" customWidth="1"/>
    <col min="4104" max="4352" width="9.140625" style="1"/>
    <col min="4353" max="4353" width="2" style="1" customWidth="1"/>
    <col min="4354" max="4354" width="15" style="1" customWidth="1"/>
    <col min="4355" max="4355" width="15.85546875" style="1" customWidth="1"/>
    <col min="4356" max="4356" width="14.5703125" style="1" customWidth="1"/>
    <col min="4357" max="4357" width="13.5703125" style="1" customWidth="1"/>
    <col min="4358" max="4358" width="16.5703125" style="1" customWidth="1"/>
    <col min="4359" max="4359" width="15.28515625" style="1" customWidth="1"/>
    <col min="4360" max="4608" width="9.140625" style="1"/>
    <col min="4609" max="4609" width="2" style="1" customWidth="1"/>
    <col min="4610" max="4610" width="15" style="1" customWidth="1"/>
    <col min="4611" max="4611" width="15.85546875" style="1" customWidth="1"/>
    <col min="4612" max="4612" width="14.5703125" style="1" customWidth="1"/>
    <col min="4613" max="4613" width="13.5703125" style="1" customWidth="1"/>
    <col min="4614" max="4614" width="16.5703125" style="1" customWidth="1"/>
    <col min="4615" max="4615" width="15.28515625" style="1" customWidth="1"/>
    <col min="4616" max="4864" width="9.140625" style="1"/>
    <col min="4865" max="4865" width="2" style="1" customWidth="1"/>
    <col min="4866" max="4866" width="15" style="1" customWidth="1"/>
    <col min="4867" max="4867" width="15.85546875" style="1" customWidth="1"/>
    <col min="4868" max="4868" width="14.5703125" style="1" customWidth="1"/>
    <col min="4869" max="4869" width="13.5703125" style="1" customWidth="1"/>
    <col min="4870" max="4870" width="16.5703125" style="1" customWidth="1"/>
    <col min="4871" max="4871" width="15.28515625" style="1" customWidth="1"/>
    <col min="4872" max="5120" width="9.140625" style="1"/>
    <col min="5121" max="5121" width="2" style="1" customWidth="1"/>
    <col min="5122" max="5122" width="15" style="1" customWidth="1"/>
    <col min="5123" max="5123" width="15.85546875" style="1" customWidth="1"/>
    <col min="5124" max="5124" width="14.5703125" style="1" customWidth="1"/>
    <col min="5125" max="5125" width="13.5703125" style="1" customWidth="1"/>
    <col min="5126" max="5126" width="16.5703125" style="1" customWidth="1"/>
    <col min="5127" max="5127" width="15.28515625" style="1" customWidth="1"/>
    <col min="5128" max="5376" width="9.140625" style="1"/>
    <col min="5377" max="5377" width="2" style="1" customWidth="1"/>
    <col min="5378" max="5378" width="15" style="1" customWidth="1"/>
    <col min="5379" max="5379" width="15.85546875" style="1" customWidth="1"/>
    <col min="5380" max="5380" width="14.5703125" style="1" customWidth="1"/>
    <col min="5381" max="5381" width="13.5703125" style="1" customWidth="1"/>
    <col min="5382" max="5382" width="16.5703125" style="1" customWidth="1"/>
    <col min="5383" max="5383" width="15.28515625" style="1" customWidth="1"/>
    <col min="5384" max="5632" width="9.140625" style="1"/>
    <col min="5633" max="5633" width="2" style="1" customWidth="1"/>
    <col min="5634" max="5634" width="15" style="1" customWidth="1"/>
    <col min="5635" max="5635" width="15.85546875" style="1" customWidth="1"/>
    <col min="5636" max="5636" width="14.5703125" style="1" customWidth="1"/>
    <col min="5637" max="5637" width="13.5703125" style="1" customWidth="1"/>
    <col min="5638" max="5638" width="16.5703125" style="1" customWidth="1"/>
    <col min="5639" max="5639" width="15.28515625" style="1" customWidth="1"/>
    <col min="5640" max="5888" width="9.140625" style="1"/>
    <col min="5889" max="5889" width="2" style="1" customWidth="1"/>
    <col min="5890" max="5890" width="15" style="1" customWidth="1"/>
    <col min="5891" max="5891" width="15.85546875" style="1" customWidth="1"/>
    <col min="5892" max="5892" width="14.5703125" style="1" customWidth="1"/>
    <col min="5893" max="5893" width="13.5703125" style="1" customWidth="1"/>
    <col min="5894" max="5894" width="16.5703125" style="1" customWidth="1"/>
    <col min="5895" max="5895" width="15.28515625" style="1" customWidth="1"/>
    <col min="5896" max="6144" width="9.140625" style="1"/>
    <col min="6145" max="6145" width="2" style="1" customWidth="1"/>
    <col min="6146" max="6146" width="15" style="1" customWidth="1"/>
    <col min="6147" max="6147" width="15.85546875" style="1" customWidth="1"/>
    <col min="6148" max="6148" width="14.5703125" style="1" customWidth="1"/>
    <col min="6149" max="6149" width="13.5703125" style="1" customWidth="1"/>
    <col min="6150" max="6150" width="16.5703125" style="1" customWidth="1"/>
    <col min="6151" max="6151" width="15.28515625" style="1" customWidth="1"/>
    <col min="6152" max="6400" width="9.140625" style="1"/>
    <col min="6401" max="6401" width="2" style="1" customWidth="1"/>
    <col min="6402" max="6402" width="15" style="1" customWidth="1"/>
    <col min="6403" max="6403" width="15.85546875" style="1" customWidth="1"/>
    <col min="6404" max="6404" width="14.5703125" style="1" customWidth="1"/>
    <col min="6405" max="6405" width="13.5703125" style="1" customWidth="1"/>
    <col min="6406" max="6406" width="16.5703125" style="1" customWidth="1"/>
    <col min="6407" max="6407" width="15.28515625" style="1" customWidth="1"/>
    <col min="6408" max="6656" width="9.140625" style="1"/>
    <col min="6657" max="6657" width="2" style="1" customWidth="1"/>
    <col min="6658" max="6658" width="15" style="1" customWidth="1"/>
    <col min="6659" max="6659" width="15.85546875" style="1" customWidth="1"/>
    <col min="6660" max="6660" width="14.5703125" style="1" customWidth="1"/>
    <col min="6661" max="6661" width="13.5703125" style="1" customWidth="1"/>
    <col min="6662" max="6662" width="16.5703125" style="1" customWidth="1"/>
    <col min="6663" max="6663" width="15.28515625" style="1" customWidth="1"/>
    <col min="6664" max="6912" width="9.140625" style="1"/>
    <col min="6913" max="6913" width="2" style="1" customWidth="1"/>
    <col min="6914" max="6914" width="15" style="1" customWidth="1"/>
    <col min="6915" max="6915" width="15.85546875" style="1" customWidth="1"/>
    <col min="6916" max="6916" width="14.5703125" style="1" customWidth="1"/>
    <col min="6917" max="6917" width="13.5703125" style="1" customWidth="1"/>
    <col min="6918" max="6918" width="16.5703125" style="1" customWidth="1"/>
    <col min="6919" max="6919" width="15.28515625" style="1" customWidth="1"/>
    <col min="6920" max="7168" width="9.140625" style="1"/>
    <col min="7169" max="7169" width="2" style="1" customWidth="1"/>
    <col min="7170" max="7170" width="15" style="1" customWidth="1"/>
    <col min="7171" max="7171" width="15.85546875" style="1" customWidth="1"/>
    <col min="7172" max="7172" width="14.5703125" style="1" customWidth="1"/>
    <col min="7173" max="7173" width="13.5703125" style="1" customWidth="1"/>
    <col min="7174" max="7174" width="16.5703125" style="1" customWidth="1"/>
    <col min="7175" max="7175" width="15.28515625" style="1" customWidth="1"/>
    <col min="7176" max="7424" width="9.140625" style="1"/>
    <col min="7425" max="7425" width="2" style="1" customWidth="1"/>
    <col min="7426" max="7426" width="15" style="1" customWidth="1"/>
    <col min="7427" max="7427" width="15.85546875" style="1" customWidth="1"/>
    <col min="7428" max="7428" width="14.5703125" style="1" customWidth="1"/>
    <col min="7429" max="7429" width="13.5703125" style="1" customWidth="1"/>
    <col min="7430" max="7430" width="16.5703125" style="1" customWidth="1"/>
    <col min="7431" max="7431" width="15.28515625" style="1" customWidth="1"/>
    <col min="7432" max="7680" width="9.140625" style="1"/>
    <col min="7681" max="7681" width="2" style="1" customWidth="1"/>
    <col min="7682" max="7682" width="15" style="1" customWidth="1"/>
    <col min="7683" max="7683" width="15.85546875" style="1" customWidth="1"/>
    <col min="7684" max="7684" width="14.5703125" style="1" customWidth="1"/>
    <col min="7685" max="7685" width="13.5703125" style="1" customWidth="1"/>
    <col min="7686" max="7686" width="16.5703125" style="1" customWidth="1"/>
    <col min="7687" max="7687" width="15.28515625" style="1" customWidth="1"/>
    <col min="7688" max="7936" width="9.140625" style="1"/>
    <col min="7937" max="7937" width="2" style="1" customWidth="1"/>
    <col min="7938" max="7938" width="15" style="1" customWidth="1"/>
    <col min="7939" max="7939" width="15.85546875" style="1" customWidth="1"/>
    <col min="7940" max="7940" width="14.5703125" style="1" customWidth="1"/>
    <col min="7941" max="7941" width="13.5703125" style="1" customWidth="1"/>
    <col min="7942" max="7942" width="16.5703125" style="1" customWidth="1"/>
    <col min="7943" max="7943" width="15.28515625" style="1" customWidth="1"/>
    <col min="7944" max="8192" width="9.140625" style="1"/>
    <col min="8193" max="8193" width="2" style="1" customWidth="1"/>
    <col min="8194" max="8194" width="15" style="1" customWidth="1"/>
    <col min="8195" max="8195" width="15.85546875" style="1" customWidth="1"/>
    <col min="8196" max="8196" width="14.5703125" style="1" customWidth="1"/>
    <col min="8197" max="8197" width="13.5703125" style="1" customWidth="1"/>
    <col min="8198" max="8198" width="16.5703125" style="1" customWidth="1"/>
    <col min="8199" max="8199" width="15.28515625" style="1" customWidth="1"/>
    <col min="8200" max="8448" width="9.140625" style="1"/>
    <col min="8449" max="8449" width="2" style="1" customWidth="1"/>
    <col min="8450" max="8450" width="15" style="1" customWidth="1"/>
    <col min="8451" max="8451" width="15.85546875" style="1" customWidth="1"/>
    <col min="8452" max="8452" width="14.5703125" style="1" customWidth="1"/>
    <col min="8453" max="8453" width="13.5703125" style="1" customWidth="1"/>
    <col min="8454" max="8454" width="16.5703125" style="1" customWidth="1"/>
    <col min="8455" max="8455" width="15.28515625" style="1" customWidth="1"/>
    <col min="8456" max="8704" width="9.140625" style="1"/>
    <col min="8705" max="8705" width="2" style="1" customWidth="1"/>
    <col min="8706" max="8706" width="15" style="1" customWidth="1"/>
    <col min="8707" max="8707" width="15.85546875" style="1" customWidth="1"/>
    <col min="8708" max="8708" width="14.5703125" style="1" customWidth="1"/>
    <col min="8709" max="8709" width="13.5703125" style="1" customWidth="1"/>
    <col min="8710" max="8710" width="16.5703125" style="1" customWidth="1"/>
    <col min="8711" max="8711" width="15.28515625" style="1" customWidth="1"/>
    <col min="8712" max="8960" width="9.140625" style="1"/>
    <col min="8961" max="8961" width="2" style="1" customWidth="1"/>
    <col min="8962" max="8962" width="15" style="1" customWidth="1"/>
    <col min="8963" max="8963" width="15.85546875" style="1" customWidth="1"/>
    <col min="8964" max="8964" width="14.5703125" style="1" customWidth="1"/>
    <col min="8965" max="8965" width="13.5703125" style="1" customWidth="1"/>
    <col min="8966" max="8966" width="16.5703125" style="1" customWidth="1"/>
    <col min="8967" max="8967" width="15.28515625" style="1" customWidth="1"/>
    <col min="8968" max="9216" width="9.140625" style="1"/>
    <col min="9217" max="9217" width="2" style="1" customWidth="1"/>
    <col min="9218" max="9218" width="15" style="1" customWidth="1"/>
    <col min="9219" max="9219" width="15.85546875" style="1" customWidth="1"/>
    <col min="9220" max="9220" width="14.5703125" style="1" customWidth="1"/>
    <col min="9221" max="9221" width="13.5703125" style="1" customWidth="1"/>
    <col min="9222" max="9222" width="16.5703125" style="1" customWidth="1"/>
    <col min="9223" max="9223" width="15.28515625" style="1" customWidth="1"/>
    <col min="9224" max="9472" width="9.140625" style="1"/>
    <col min="9473" max="9473" width="2" style="1" customWidth="1"/>
    <col min="9474" max="9474" width="15" style="1" customWidth="1"/>
    <col min="9475" max="9475" width="15.85546875" style="1" customWidth="1"/>
    <col min="9476" max="9476" width="14.5703125" style="1" customWidth="1"/>
    <col min="9477" max="9477" width="13.5703125" style="1" customWidth="1"/>
    <col min="9478" max="9478" width="16.5703125" style="1" customWidth="1"/>
    <col min="9479" max="9479" width="15.28515625" style="1" customWidth="1"/>
    <col min="9480" max="9728" width="9.140625" style="1"/>
    <col min="9729" max="9729" width="2" style="1" customWidth="1"/>
    <col min="9730" max="9730" width="15" style="1" customWidth="1"/>
    <col min="9731" max="9731" width="15.85546875" style="1" customWidth="1"/>
    <col min="9732" max="9732" width="14.5703125" style="1" customWidth="1"/>
    <col min="9733" max="9733" width="13.5703125" style="1" customWidth="1"/>
    <col min="9734" max="9734" width="16.5703125" style="1" customWidth="1"/>
    <col min="9735" max="9735" width="15.28515625" style="1" customWidth="1"/>
    <col min="9736" max="9984" width="9.140625" style="1"/>
    <col min="9985" max="9985" width="2" style="1" customWidth="1"/>
    <col min="9986" max="9986" width="15" style="1" customWidth="1"/>
    <col min="9987" max="9987" width="15.85546875" style="1" customWidth="1"/>
    <col min="9988" max="9988" width="14.5703125" style="1" customWidth="1"/>
    <col min="9989" max="9989" width="13.5703125" style="1" customWidth="1"/>
    <col min="9990" max="9990" width="16.5703125" style="1" customWidth="1"/>
    <col min="9991" max="9991" width="15.28515625" style="1" customWidth="1"/>
    <col min="9992" max="10240" width="9.140625" style="1"/>
    <col min="10241" max="10241" width="2" style="1" customWidth="1"/>
    <col min="10242" max="10242" width="15" style="1" customWidth="1"/>
    <col min="10243" max="10243" width="15.85546875" style="1" customWidth="1"/>
    <col min="10244" max="10244" width="14.5703125" style="1" customWidth="1"/>
    <col min="10245" max="10245" width="13.5703125" style="1" customWidth="1"/>
    <col min="10246" max="10246" width="16.5703125" style="1" customWidth="1"/>
    <col min="10247" max="10247" width="15.28515625" style="1" customWidth="1"/>
    <col min="10248" max="10496" width="9.140625" style="1"/>
    <col min="10497" max="10497" width="2" style="1" customWidth="1"/>
    <col min="10498" max="10498" width="15" style="1" customWidth="1"/>
    <col min="10499" max="10499" width="15.85546875" style="1" customWidth="1"/>
    <col min="10500" max="10500" width="14.5703125" style="1" customWidth="1"/>
    <col min="10501" max="10501" width="13.5703125" style="1" customWidth="1"/>
    <col min="10502" max="10502" width="16.5703125" style="1" customWidth="1"/>
    <col min="10503" max="10503" width="15.28515625" style="1" customWidth="1"/>
    <col min="10504" max="10752" width="9.140625" style="1"/>
    <col min="10753" max="10753" width="2" style="1" customWidth="1"/>
    <col min="10754" max="10754" width="15" style="1" customWidth="1"/>
    <col min="10755" max="10755" width="15.85546875" style="1" customWidth="1"/>
    <col min="10756" max="10756" width="14.5703125" style="1" customWidth="1"/>
    <col min="10757" max="10757" width="13.5703125" style="1" customWidth="1"/>
    <col min="10758" max="10758" width="16.5703125" style="1" customWidth="1"/>
    <col min="10759" max="10759" width="15.28515625" style="1" customWidth="1"/>
    <col min="10760" max="11008" width="9.140625" style="1"/>
    <col min="11009" max="11009" width="2" style="1" customWidth="1"/>
    <col min="11010" max="11010" width="15" style="1" customWidth="1"/>
    <col min="11011" max="11011" width="15.85546875" style="1" customWidth="1"/>
    <col min="11012" max="11012" width="14.5703125" style="1" customWidth="1"/>
    <col min="11013" max="11013" width="13.5703125" style="1" customWidth="1"/>
    <col min="11014" max="11014" width="16.5703125" style="1" customWidth="1"/>
    <col min="11015" max="11015" width="15.28515625" style="1" customWidth="1"/>
    <col min="11016" max="11264" width="9.140625" style="1"/>
    <col min="11265" max="11265" width="2" style="1" customWidth="1"/>
    <col min="11266" max="11266" width="15" style="1" customWidth="1"/>
    <col min="11267" max="11267" width="15.85546875" style="1" customWidth="1"/>
    <col min="11268" max="11268" width="14.5703125" style="1" customWidth="1"/>
    <col min="11269" max="11269" width="13.5703125" style="1" customWidth="1"/>
    <col min="11270" max="11270" width="16.5703125" style="1" customWidth="1"/>
    <col min="11271" max="11271" width="15.28515625" style="1" customWidth="1"/>
    <col min="11272" max="11520" width="9.140625" style="1"/>
    <col min="11521" max="11521" width="2" style="1" customWidth="1"/>
    <col min="11522" max="11522" width="15" style="1" customWidth="1"/>
    <col min="11523" max="11523" width="15.85546875" style="1" customWidth="1"/>
    <col min="11524" max="11524" width="14.5703125" style="1" customWidth="1"/>
    <col min="11525" max="11525" width="13.5703125" style="1" customWidth="1"/>
    <col min="11526" max="11526" width="16.5703125" style="1" customWidth="1"/>
    <col min="11527" max="11527" width="15.28515625" style="1" customWidth="1"/>
    <col min="11528" max="11776" width="9.140625" style="1"/>
    <col min="11777" max="11777" width="2" style="1" customWidth="1"/>
    <col min="11778" max="11778" width="15" style="1" customWidth="1"/>
    <col min="11779" max="11779" width="15.85546875" style="1" customWidth="1"/>
    <col min="11780" max="11780" width="14.5703125" style="1" customWidth="1"/>
    <col min="11781" max="11781" width="13.5703125" style="1" customWidth="1"/>
    <col min="11782" max="11782" width="16.5703125" style="1" customWidth="1"/>
    <col min="11783" max="11783" width="15.28515625" style="1" customWidth="1"/>
    <col min="11784" max="12032" width="9.140625" style="1"/>
    <col min="12033" max="12033" width="2" style="1" customWidth="1"/>
    <col min="12034" max="12034" width="15" style="1" customWidth="1"/>
    <col min="12035" max="12035" width="15.85546875" style="1" customWidth="1"/>
    <col min="12036" max="12036" width="14.5703125" style="1" customWidth="1"/>
    <col min="12037" max="12037" width="13.5703125" style="1" customWidth="1"/>
    <col min="12038" max="12038" width="16.5703125" style="1" customWidth="1"/>
    <col min="12039" max="12039" width="15.28515625" style="1" customWidth="1"/>
    <col min="12040" max="12288" width="9.140625" style="1"/>
    <col min="12289" max="12289" width="2" style="1" customWidth="1"/>
    <col min="12290" max="12290" width="15" style="1" customWidth="1"/>
    <col min="12291" max="12291" width="15.85546875" style="1" customWidth="1"/>
    <col min="12292" max="12292" width="14.5703125" style="1" customWidth="1"/>
    <col min="12293" max="12293" width="13.5703125" style="1" customWidth="1"/>
    <col min="12294" max="12294" width="16.5703125" style="1" customWidth="1"/>
    <col min="12295" max="12295" width="15.28515625" style="1" customWidth="1"/>
    <col min="12296" max="12544" width="9.140625" style="1"/>
    <col min="12545" max="12545" width="2" style="1" customWidth="1"/>
    <col min="12546" max="12546" width="15" style="1" customWidth="1"/>
    <col min="12547" max="12547" width="15.85546875" style="1" customWidth="1"/>
    <col min="12548" max="12548" width="14.5703125" style="1" customWidth="1"/>
    <col min="12549" max="12549" width="13.5703125" style="1" customWidth="1"/>
    <col min="12550" max="12550" width="16.5703125" style="1" customWidth="1"/>
    <col min="12551" max="12551" width="15.28515625" style="1" customWidth="1"/>
    <col min="12552" max="12800" width="9.140625" style="1"/>
    <col min="12801" max="12801" width="2" style="1" customWidth="1"/>
    <col min="12802" max="12802" width="15" style="1" customWidth="1"/>
    <col min="12803" max="12803" width="15.85546875" style="1" customWidth="1"/>
    <col min="12804" max="12804" width="14.5703125" style="1" customWidth="1"/>
    <col min="12805" max="12805" width="13.5703125" style="1" customWidth="1"/>
    <col min="12806" max="12806" width="16.5703125" style="1" customWidth="1"/>
    <col min="12807" max="12807" width="15.28515625" style="1" customWidth="1"/>
    <col min="12808" max="13056" width="9.140625" style="1"/>
    <col min="13057" max="13057" width="2" style="1" customWidth="1"/>
    <col min="13058" max="13058" width="15" style="1" customWidth="1"/>
    <col min="13059" max="13059" width="15.85546875" style="1" customWidth="1"/>
    <col min="13060" max="13060" width="14.5703125" style="1" customWidth="1"/>
    <col min="13061" max="13061" width="13.5703125" style="1" customWidth="1"/>
    <col min="13062" max="13062" width="16.5703125" style="1" customWidth="1"/>
    <col min="13063" max="13063" width="15.28515625" style="1" customWidth="1"/>
    <col min="13064" max="13312" width="9.140625" style="1"/>
    <col min="13313" max="13313" width="2" style="1" customWidth="1"/>
    <col min="13314" max="13314" width="15" style="1" customWidth="1"/>
    <col min="13315" max="13315" width="15.85546875" style="1" customWidth="1"/>
    <col min="13316" max="13316" width="14.5703125" style="1" customWidth="1"/>
    <col min="13317" max="13317" width="13.5703125" style="1" customWidth="1"/>
    <col min="13318" max="13318" width="16.5703125" style="1" customWidth="1"/>
    <col min="13319" max="13319" width="15.28515625" style="1" customWidth="1"/>
    <col min="13320" max="13568" width="9.140625" style="1"/>
    <col min="13569" max="13569" width="2" style="1" customWidth="1"/>
    <col min="13570" max="13570" width="15" style="1" customWidth="1"/>
    <col min="13571" max="13571" width="15.85546875" style="1" customWidth="1"/>
    <col min="13572" max="13572" width="14.5703125" style="1" customWidth="1"/>
    <col min="13573" max="13573" width="13.5703125" style="1" customWidth="1"/>
    <col min="13574" max="13574" width="16.5703125" style="1" customWidth="1"/>
    <col min="13575" max="13575" width="15.28515625" style="1" customWidth="1"/>
    <col min="13576" max="13824" width="9.140625" style="1"/>
    <col min="13825" max="13825" width="2" style="1" customWidth="1"/>
    <col min="13826" max="13826" width="15" style="1" customWidth="1"/>
    <col min="13827" max="13827" width="15.85546875" style="1" customWidth="1"/>
    <col min="13828" max="13828" width="14.5703125" style="1" customWidth="1"/>
    <col min="13829" max="13829" width="13.5703125" style="1" customWidth="1"/>
    <col min="13830" max="13830" width="16.5703125" style="1" customWidth="1"/>
    <col min="13831" max="13831" width="15.28515625" style="1" customWidth="1"/>
    <col min="13832" max="14080" width="9.140625" style="1"/>
    <col min="14081" max="14081" width="2" style="1" customWidth="1"/>
    <col min="14082" max="14082" width="15" style="1" customWidth="1"/>
    <col min="14083" max="14083" width="15.85546875" style="1" customWidth="1"/>
    <col min="14084" max="14084" width="14.5703125" style="1" customWidth="1"/>
    <col min="14085" max="14085" width="13.5703125" style="1" customWidth="1"/>
    <col min="14086" max="14086" width="16.5703125" style="1" customWidth="1"/>
    <col min="14087" max="14087" width="15.28515625" style="1" customWidth="1"/>
    <col min="14088" max="14336" width="9.140625" style="1"/>
    <col min="14337" max="14337" width="2" style="1" customWidth="1"/>
    <col min="14338" max="14338" width="15" style="1" customWidth="1"/>
    <col min="14339" max="14339" width="15.85546875" style="1" customWidth="1"/>
    <col min="14340" max="14340" width="14.5703125" style="1" customWidth="1"/>
    <col min="14341" max="14341" width="13.5703125" style="1" customWidth="1"/>
    <col min="14342" max="14342" width="16.5703125" style="1" customWidth="1"/>
    <col min="14343" max="14343" width="15.28515625" style="1" customWidth="1"/>
    <col min="14344" max="14592" width="9.140625" style="1"/>
    <col min="14593" max="14593" width="2" style="1" customWidth="1"/>
    <col min="14594" max="14594" width="15" style="1" customWidth="1"/>
    <col min="14595" max="14595" width="15.85546875" style="1" customWidth="1"/>
    <col min="14596" max="14596" width="14.5703125" style="1" customWidth="1"/>
    <col min="14597" max="14597" width="13.5703125" style="1" customWidth="1"/>
    <col min="14598" max="14598" width="16.5703125" style="1" customWidth="1"/>
    <col min="14599" max="14599" width="15.28515625" style="1" customWidth="1"/>
    <col min="14600" max="14848" width="9.140625" style="1"/>
    <col min="14849" max="14849" width="2" style="1" customWidth="1"/>
    <col min="14850" max="14850" width="15" style="1" customWidth="1"/>
    <col min="14851" max="14851" width="15.85546875" style="1" customWidth="1"/>
    <col min="14852" max="14852" width="14.5703125" style="1" customWidth="1"/>
    <col min="14853" max="14853" width="13.5703125" style="1" customWidth="1"/>
    <col min="14854" max="14854" width="16.5703125" style="1" customWidth="1"/>
    <col min="14855" max="14855" width="15.28515625" style="1" customWidth="1"/>
    <col min="14856" max="15104" width="9.140625" style="1"/>
    <col min="15105" max="15105" width="2" style="1" customWidth="1"/>
    <col min="15106" max="15106" width="15" style="1" customWidth="1"/>
    <col min="15107" max="15107" width="15.85546875" style="1" customWidth="1"/>
    <col min="15108" max="15108" width="14.5703125" style="1" customWidth="1"/>
    <col min="15109" max="15109" width="13.5703125" style="1" customWidth="1"/>
    <col min="15110" max="15110" width="16.5703125" style="1" customWidth="1"/>
    <col min="15111" max="15111" width="15.28515625" style="1" customWidth="1"/>
    <col min="15112" max="15360" width="9.140625" style="1"/>
    <col min="15361" max="15361" width="2" style="1" customWidth="1"/>
    <col min="15362" max="15362" width="15" style="1" customWidth="1"/>
    <col min="15363" max="15363" width="15.85546875" style="1" customWidth="1"/>
    <col min="15364" max="15364" width="14.5703125" style="1" customWidth="1"/>
    <col min="15365" max="15365" width="13.5703125" style="1" customWidth="1"/>
    <col min="15366" max="15366" width="16.5703125" style="1" customWidth="1"/>
    <col min="15367" max="15367" width="15.28515625" style="1" customWidth="1"/>
    <col min="15368" max="15616" width="9.140625" style="1"/>
    <col min="15617" max="15617" width="2" style="1" customWidth="1"/>
    <col min="15618" max="15618" width="15" style="1" customWidth="1"/>
    <col min="15619" max="15619" width="15.85546875" style="1" customWidth="1"/>
    <col min="15620" max="15620" width="14.5703125" style="1" customWidth="1"/>
    <col min="15621" max="15621" width="13.5703125" style="1" customWidth="1"/>
    <col min="15622" max="15622" width="16.5703125" style="1" customWidth="1"/>
    <col min="15623" max="15623" width="15.28515625" style="1" customWidth="1"/>
    <col min="15624" max="15872" width="9.140625" style="1"/>
    <col min="15873" max="15873" width="2" style="1" customWidth="1"/>
    <col min="15874" max="15874" width="15" style="1" customWidth="1"/>
    <col min="15875" max="15875" width="15.85546875" style="1" customWidth="1"/>
    <col min="15876" max="15876" width="14.5703125" style="1" customWidth="1"/>
    <col min="15877" max="15877" width="13.5703125" style="1" customWidth="1"/>
    <col min="15878" max="15878" width="16.5703125" style="1" customWidth="1"/>
    <col min="15879" max="15879" width="15.28515625" style="1" customWidth="1"/>
    <col min="15880" max="16128" width="9.140625" style="1"/>
    <col min="16129" max="16129" width="2" style="1" customWidth="1"/>
    <col min="16130" max="16130" width="15" style="1" customWidth="1"/>
    <col min="16131" max="16131" width="15.85546875" style="1" customWidth="1"/>
    <col min="16132" max="16132" width="14.5703125" style="1" customWidth="1"/>
    <col min="16133" max="16133" width="13.5703125" style="1" customWidth="1"/>
    <col min="16134" max="16134" width="16.5703125" style="1" customWidth="1"/>
    <col min="16135" max="16135" width="15.28515625" style="1" customWidth="1"/>
    <col min="16136" max="16384" width="9.140625" style="1"/>
  </cols>
  <sheetData>
    <row r="1" spans="1:57" ht="24.75" customHeight="1" thickBot="1" x14ac:dyDescent="0.25">
      <c r="A1" s="85" t="s">
        <v>405</v>
      </c>
      <c r="B1" s="86"/>
      <c r="C1" s="86"/>
      <c r="D1" s="86"/>
      <c r="E1" s="86"/>
      <c r="F1" s="86"/>
      <c r="G1" s="86"/>
    </row>
    <row r="2" spans="1:57" ht="12.75" customHeight="1" x14ac:dyDescent="0.2">
      <c r="A2" s="87" t="s">
        <v>31</v>
      </c>
      <c r="B2" s="88"/>
      <c r="C2" s="89" t="s">
        <v>96</v>
      </c>
      <c r="D2" s="89" t="s">
        <v>97</v>
      </c>
      <c r="E2" s="90"/>
      <c r="F2" s="91" t="s">
        <v>32</v>
      </c>
      <c r="G2" s="92" t="s">
        <v>99</v>
      </c>
    </row>
    <row r="3" spans="1:57" ht="3" hidden="1" customHeight="1" x14ac:dyDescent="0.2">
      <c r="A3" s="93"/>
      <c r="B3" s="94"/>
      <c r="C3" s="95"/>
      <c r="D3" s="95"/>
      <c r="E3" s="96"/>
      <c r="F3" s="97"/>
      <c r="G3" s="98"/>
    </row>
    <row r="4" spans="1:57" ht="12" customHeight="1" x14ac:dyDescent="0.2">
      <c r="A4" s="99" t="s">
        <v>33</v>
      </c>
      <c r="B4" s="94"/>
      <c r="C4" s="95"/>
      <c r="D4" s="95"/>
      <c r="E4" s="96"/>
      <c r="F4" s="97" t="s">
        <v>34</v>
      </c>
      <c r="G4" s="100"/>
    </row>
    <row r="5" spans="1:57" ht="12.95" customHeight="1" x14ac:dyDescent="0.2">
      <c r="A5" s="101" t="s">
        <v>96</v>
      </c>
      <c r="B5" s="102"/>
      <c r="C5" s="103" t="s">
        <v>97</v>
      </c>
      <c r="D5" s="104"/>
      <c r="E5" s="102"/>
      <c r="F5" s="97" t="s">
        <v>35</v>
      </c>
      <c r="G5" s="98" t="s">
        <v>100</v>
      </c>
    </row>
    <row r="6" spans="1:57" ht="12.95" customHeight="1" x14ac:dyDescent="0.2">
      <c r="A6" s="99" t="s">
        <v>36</v>
      </c>
      <c r="B6" s="94"/>
      <c r="C6" s="95"/>
      <c r="D6" s="95"/>
      <c r="E6" s="96"/>
      <c r="F6" s="105" t="s">
        <v>37</v>
      </c>
      <c r="G6" s="106">
        <v>101</v>
      </c>
      <c r="O6" s="107"/>
    </row>
    <row r="7" spans="1:57" ht="12.95" customHeight="1" x14ac:dyDescent="0.2">
      <c r="A7" s="108" t="s">
        <v>93</v>
      </c>
      <c r="B7" s="109"/>
      <c r="C7" s="110" t="s">
        <v>94</v>
      </c>
      <c r="D7" s="111"/>
      <c r="E7" s="111"/>
      <c r="F7" s="112" t="s">
        <v>38</v>
      </c>
      <c r="G7" s="106">
        <f>IF(G6=0,,ROUND((F30+F32)/G6,1))</f>
        <v>0</v>
      </c>
    </row>
    <row r="8" spans="1:57" x14ac:dyDescent="0.2">
      <c r="A8" s="113" t="s">
        <v>39</v>
      </c>
      <c r="B8" s="97"/>
      <c r="C8" s="300" t="s">
        <v>358</v>
      </c>
      <c r="D8" s="300"/>
      <c r="E8" s="301"/>
      <c r="F8" s="114" t="s">
        <v>40</v>
      </c>
      <c r="G8" s="115"/>
      <c r="H8" s="116"/>
      <c r="I8" s="117"/>
    </row>
    <row r="9" spans="1:57" x14ac:dyDescent="0.2">
      <c r="A9" s="113" t="s">
        <v>41</v>
      </c>
      <c r="B9" s="97"/>
      <c r="C9" s="300"/>
      <c r="D9" s="300"/>
      <c r="E9" s="301"/>
      <c r="F9" s="97"/>
      <c r="G9" s="118"/>
      <c r="H9" s="119"/>
    </row>
    <row r="10" spans="1:57" x14ac:dyDescent="0.2">
      <c r="A10" s="113" t="s">
        <v>42</v>
      </c>
      <c r="B10" s="97"/>
      <c r="C10" s="300" t="s">
        <v>357</v>
      </c>
      <c r="D10" s="300"/>
      <c r="E10" s="300"/>
      <c r="F10" s="120"/>
      <c r="G10" s="121"/>
      <c r="H10" s="122"/>
    </row>
    <row r="11" spans="1:57" ht="13.5" customHeight="1" x14ac:dyDescent="0.2">
      <c r="A11" s="113" t="s">
        <v>43</v>
      </c>
      <c r="B11" s="97"/>
      <c r="C11" s="300"/>
      <c r="D11" s="300"/>
      <c r="E11" s="300"/>
      <c r="F11" s="123" t="s">
        <v>44</v>
      </c>
      <c r="G11" s="124"/>
      <c r="H11" s="119"/>
      <c r="BA11" s="125"/>
      <c r="BB11" s="125"/>
      <c r="BC11" s="125"/>
      <c r="BD11" s="125"/>
      <c r="BE11" s="125"/>
    </row>
    <row r="12" spans="1:57" ht="12.75" customHeight="1" x14ac:dyDescent="0.2">
      <c r="A12" s="126" t="s">
        <v>45</v>
      </c>
      <c r="B12" s="94"/>
      <c r="C12" s="302"/>
      <c r="D12" s="302"/>
      <c r="E12" s="302"/>
      <c r="F12" s="127" t="s">
        <v>46</v>
      </c>
      <c r="G12" s="128"/>
      <c r="H12" s="119"/>
    </row>
    <row r="13" spans="1:57" ht="28.5" customHeight="1" thickBot="1" x14ac:dyDescent="0.25">
      <c r="A13" s="129" t="s">
        <v>47</v>
      </c>
      <c r="B13" s="130"/>
      <c r="C13" s="130"/>
      <c r="D13" s="130"/>
      <c r="E13" s="131"/>
      <c r="F13" s="131"/>
      <c r="G13" s="132"/>
      <c r="H13" s="119"/>
    </row>
    <row r="14" spans="1:57" ht="17.25" customHeight="1" thickBot="1" x14ac:dyDescent="0.25">
      <c r="A14" s="133" t="s">
        <v>48</v>
      </c>
      <c r="B14" s="134"/>
      <c r="C14" s="135"/>
      <c r="D14" s="136"/>
      <c r="E14" s="137"/>
      <c r="F14" s="137"/>
      <c r="G14" s="135"/>
    </row>
    <row r="15" spans="1:57" ht="15.95" customHeight="1" x14ac:dyDescent="0.2">
      <c r="A15" s="138"/>
      <c r="B15" s="139" t="s">
        <v>49</v>
      </c>
      <c r="C15" s="140">
        <f>'IO 01 IO 01 Rek'!E13</f>
        <v>0</v>
      </c>
      <c r="D15" s="141"/>
      <c r="E15" s="142"/>
      <c r="F15" s="143"/>
      <c r="G15" s="140"/>
    </row>
    <row r="16" spans="1:57" ht="15.95" customHeight="1" x14ac:dyDescent="0.2">
      <c r="A16" s="138" t="s">
        <v>50</v>
      </c>
      <c r="B16" s="139" t="s">
        <v>51</v>
      </c>
      <c r="C16" s="140">
        <f>'IO 01 IO 01 Rek'!F13</f>
        <v>0</v>
      </c>
      <c r="D16" s="93"/>
      <c r="E16" s="144"/>
      <c r="F16" s="145"/>
      <c r="G16" s="140"/>
    </row>
    <row r="17" spans="1:7" ht="15.95" customHeight="1" x14ac:dyDescent="0.2">
      <c r="A17" s="138" t="s">
        <v>52</v>
      </c>
      <c r="B17" s="139" t="s">
        <v>53</v>
      </c>
      <c r="C17" s="140">
        <f>'IO 01 IO 01 Rek'!H13</f>
        <v>0</v>
      </c>
      <c r="D17" s="93"/>
      <c r="E17" s="144"/>
      <c r="F17" s="145"/>
      <c r="G17" s="140"/>
    </row>
    <row r="18" spans="1:7" ht="15.95" customHeight="1" x14ac:dyDescent="0.2">
      <c r="A18" s="146" t="s">
        <v>54</v>
      </c>
      <c r="B18" s="147" t="s">
        <v>55</v>
      </c>
      <c r="C18" s="140">
        <f>'IO 01 IO 01 Rek'!G13</f>
        <v>0</v>
      </c>
      <c r="D18" s="93"/>
      <c r="E18" s="144"/>
      <c r="F18" s="145"/>
      <c r="G18" s="140"/>
    </row>
    <row r="19" spans="1:7" ht="15.95" customHeight="1" x14ac:dyDescent="0.2">
      <c r="A19" s="148" t="s">
        <v>56</v>
      </c>
      <c r="B19" s="139"/>
      <c r="C19" s="140">
        <f>SUM(C15:C18)</f>
        <v>0</v>
      </c>
      <c r="D19" s="93"/>
      <c r="E19" s="144"/>
      <c r="F19" s="145"/>
      <c r="G19" s="140"/>
    </row>
    <row r="20" spans="1:7" ht="15.95" customHeight="1" x14ac:dyDescent="0.2">
      <c r="A20" s="148"/>
      <c r="B20" s="139"/>
      <c r="C20" s="140"/>
      <c r="D20" s="93"/>
      <c r="E20" s="144"/>
      <c r="F20" s="145"/>
      <c r="G20" s="140"/>
    </row>
    <row r="21" spans="1:7" ht="15.95" customHeight="1" x14ac:dyDescent="0.2">
      <c r="A21" s="148" t="s">
        <v>30</v>
      </c>
      <c r="B21" s="139"/>
      <c r="C21" s="140">
        <f>'IO 01 IO 01 Rek'!I13</f>
        <v>0</v>
      </c>
      <c r="D21" s="93"/>
      <c r="E21" s="144"/>
      <c r="F21" s="145"/>
      <c r="G21" s="140"/>
    </row>
    <row r="22" spans="1:7" ht="15.95" customHeight="1" x14ac:dyDescent="0.2">
      <c r="A22" s="149" t="s">
        <v>57</v>
      </c>
      <c r="B22" s="119"/>
      <c r="C22" s="140">
        <f>C19+C21</f>
        <v>0</v>
      </c>
      <c r="D22" s="93"/>
      <c r="E22" s="144"/>
      <c r="F22" s="145"/>
      <c r="G22" s="140"/>
    </row>
    <row r="23" spans="1:7" ht="15.95" customHeight="1" thickBot="1" x14ac:dyDescent="0.25">
      <c r="A23" s="298" t="s">
        <v>58</v>
      </c>
      <c r="B23" s="299"/>
      <c r="C23" s="150">
        <f>C22+G23</f>
        <v>0</v>
      </c>
      <c r="D23" s="151"/>
      <c r="E23" s="152"/>
      <c r="F23" s="153"/>
      <c r="G23" s="140"/>
    </row>
    <row r="24" spans="1:7" x14ac:dyDescent="0.2">
      <c r="A24" s="154" t="s">
        <v>59</v>
      </c>
      <c r="B24" s="155"/>
      <c r="C24" s="156"/>
      <c r="D24" s="155" t="s">
        <v>60</v>
      </c>
      <c r="E24" s="155"/>
      <c r="F24" s="157" t="s">
        <v>61</v>
      </c>
      <c r="G24" s="158"/>
    </row>
    <row r="25" spans="1:7" x14ac:dyDescent="0.2">
      <c r="A25" s="149" t="s">
        <v>62</v>
      </c>
      <c r="B25" s="119"/>
      <c r="C25" s="159"/>
      <c r="D25" s="119" t="s">
        <v>62</v>
      </c>
      <c r="F25" s="160" t="s">
        <v>62</v>
      </c>
      <c r="G25" s="161"/>
    </row>
    <row r="26" spans="1:7" x14ac:dyDescent="0.2">
      <c r="A26" s="149" t="s">
        <v>63</v>
      </c>
      <c r="B26" s="162"/>
      <c r="C26" s="159"/>
      <c r="D26" s="119" t="s">
        <v>63</v>
      </c>
      <c r="F26" s="160" t="s">
        <v>63</v>
      </c>
      <c r="G26" s="161"/>
    </row>
    <row r="27" spans="1:7" x14ac:dyDescent="0.2">
      <c r="A27" s="149"/>
      <c r="B27" s="163"/>
      <c r="C27" s="159"/>
      <c r="D27" s="119"/>
      <c r="F27" s="160"/>
      <c r="G27" s="161"/>
    </row>
    <row r="28" spans="1:7" x14ac:dyDescent="0.2">
      <c r="A28" s="149" t="s">
        <v>64</v>
      </c>
      <c r="B28" s="119"/>
      <c r="C28" s="159"/>
      <c r="D28" s="160" t="s">
        <v>65</v>
      </c>
      <c r="E28" s="159"/>
      <c r="F28" s="164" t="s">
        <v>65</v>
      </c>
      <c r="G28" s="161"/>
    </row>
    <row r="29" spans="1:7" x14ac:dyDescent="0.2">
      <c r="A29" s="149"/>
      <c r="B29" s="119"/>
      <c r="C29" s="165"/>
      <c r="D29" s="166"/>
      <c r="E29" s="165"/>
      <c r="F29" s="119"/>
      <c r="G29" s="161"/>
    </row>
    <row r="30" spans="1:7" x14ac:dyDescent="0.2">
      <c r="A30" s="167" t="s">
        <v>12</v>
      </c>
      <c r="B30" s="168"/>
      <c r="C30" s="169">
        <v>21</v>
      </c>
      <c r="D30" s="168" t="s">
        <v>66</v>
      </c>
      <c r="E30" s="170"/>
      <c r="F30" s="304">
        <f>C23-F32</f>
        <v>0</v>
      </c>
      <c r="G30" s="305"/>
    </row>
    <row r="31" spans="1:7" x14ac:dyDescent="0.2">
      <c r="A31" s="167" t="s">
        <v>67</v>
      </c>
      <c r="B31" s="168"/>
      <c r="C31" s="169">
        <f>C30</f>
        <v>21</v>
      </c>
      <c r="D31" s="168" t="s">
        <v>68</v>
      </c>
      <c r="E31" s="170"/>
      <c r="F31" s="304">
        <f>ROUND(PRODUCT(F30,C31/100),0)</f>
        <v>0</v>
      </c>
      <c r="G31" s="305"/>
    </row>
    <row r="32" spans="1:7" x14ac:dyDescent="0.2">
      <c r="A32" s="167" t="s">
        <v>12</v>
      </c>
      <c r="B32" s="168"/>
      <c r="C32" s="169">
        <v>0</v>
      </c>
      <c r="D32" s="168" t="s">
        <v>68</v>
      </c>
      <c r="E32" s="170"/>
      <c r="F32" s="304">
        <v>0</v>
      </c>
      <c r="G32" s="305"/>
    </row>
    <row r="33" spans="1:8" x14ac:dyDescent="0.2">
      <c r="A33" s="167" t="s">
        <v>67</v>
      </c>
      <c r="B33" s="171"/>
      <c r="C33" s="172">
        <f>C32</f>
        <v>0</v>
      </c>
      <c r="D33" s="168" t="s">
        <v>68</v>
      </c>
      <c r="E33" s="145"/>
      <c r="F33" s="304">
        <f>ROUND(PRODUCT(F32,C33/100),0)</f>
        <v>0</v>
      </c>
      <c r="G33" s="305"/>
    </row>
    <row r="34" spans="1:8" s="176" customFormat="1" ht="19.5" customHeight="1" thickBot="1" x14ac:dyDescent="0.3">
      <c r="A34" s="173" t="s">
        <v>69</v>
      </c>
      <c r="B34" s="174"/>
      <c r="C34" s="174"/>
      <c r="D34" s="174"/>
      <c r="E34" s="175"/>
      <c r="F34" s="306">
        <f>ROUND(SUM(F30:F33),0)</f>
        <v>0</v>
      </c>
      <c r="G34" s="307"/>
    </row>
    <row r="36" spans="1:8" x14ac:dyDescent="0.2">
      <c r="A36" s="2" t="s">
        <v>70</v>
      </c>
      <c r="B36" s="2"/>
      <c r="C36" s="2"/>
      <c r="D36" s="2"/>
      <c r="E36" s="2"/>
      <c r="F36" s="2"/>
      <c r="G36" s="2"/>
      <c r="H36" s="1" t="s">
        <v>2</v>
      </c>
    </row>
    <row r="37" spans="1:8" ht="14.25" customHeight="1" x14ac:dyDescent="0.2">
      <c r="A37" s="2"/>
      <c r="B37" s="308" t="s">
        <v>400</v>
      </c>
      <c r="C37" s="308"/>
      <c r="D37" s="308"/>
      <c r="E37" s="308"/>
      <c r="F37" s="308"/>
      <c r="G37" s="308"/>
      <c r="H37" s="1" t="s">
        <v>2</v>
      </c>
    </row>
    <row r="38" spans="1:8" ht="12.75" customHeight="1" x14ac:dyDescent="0.2">
      <c r="A38" s="177"/>
      <c r="B38" s="308"/>
      <c r="C38" s="308"/>
      <c r="D38" s="308"/>
      <c r="E38" s="308"/>
      <c r="F38" s="308"/>
      <c r="G38" s="308"/>
      <c r="H38" s="1" t="s">
        <v>2</v>
      </c>
    </row>
    <row r="39" spans="1:8" x14ac:dyDescent="0.2">
      <c r="A39" s="177"/>
      <c r="B39" s="308"/>
      <c r="C39" s="308"/>
      <c r="D39" s="308"/>
      <c r="E39" s="308"/>
      <c r="F39" s="308"/>
      <c r="G39" s="308"/>
      <c r="H39" s="1" t="s">
        <v>2</v>
      </c>
    </row>
    <row r="40" spans="1:8" x14ac:dyDescent="0.2">
      <c r="A40" s="177"/>
      <c r="B40" s="308"/>
      <c r="C40" s="308"/>
      <c r="D40" s="308"/>
      <c r="E40" s="308"/>
      <c r="F40" s="308"/>
      <c r="G40" s="308"/>
      <c r="H40" s="1" t="s">
        <v>2</v>
      </c>
    </row>
    <row r="41" spans="1:8" x14ac:dyDescent="0.2">
      <c r="A41" s="177"/>
      <c r="B41" s="308"/>
      <c r="C41" s="308"/>
      <c r="D41" s="308"/>
      <c r="E41" s="308"/>
      <c r="F41" s="308"/>
      <c r="G41" s="308"/>
      <c r="H41" s="1" t="s">
        <v>2</v>
      </c>
    </row>
    <row r="42" spans="1:8" x14ac:dyDescent="0.2">
      <c r="A42" s="177"/>
      <c r="B42" s="308"/>
      <c r="C42" s="308"/>
      <c r="D42" s="308"/>
      <c r="E42" s="308"/>
      <c r="F42" s="308"/>
      <c r="G42" s="308"/>
      <c r="H42" s="1" t="s">
        <v>2</v>
      </c>
    </row>
    <row r="43" spans="1:8" x14ac:dyDescent="0.2">
      <c r="A43" s="177"/>
      <c r="B43" s="308"/>
      <c r="C43" s="308"/>
      <c r="D43" s="308"/>
      <c r="E43" s="308"/>
      <c r="F43" s="308"/>
      <c r="G43" s="308"/>
      <c r="H43" s="1" t="s">
        <v>2</v>
      </c>
    </row>
    <row r="44" spans="1:8" ht="12.75" customHeight="1" x14ac:dyDescent="0.2">
      <c r="A44" s="177"/>
      <c r="B44" s="308"/>
      <c r="C44" s="308"/>
      <c r="D44" s="308"/>
      <c r="E44" s="308"/>
      <c r="F44" s="308"/>
      <c r="G44" s="308"/>
      <c r="H44" s="1" t="s">
        <v>2</v>
      </c>
    </row>
    <row r="45" spans="1:8" ht="45.75" customHeight="1" x14ac:dyDescent="0.2">
      <c r="A45" s="177"/>
      <c r="B45" s="308"/>
      <c r="C45" s="308"/>
      <c r="D45" s="308"/>
      <c r="E45" s="308"/>
      <c r="F45" s="308"/>
      <c r="G45" s="308"/>
      <c r="H45" s="1" t="s">
        <v>2</v>
      </c>
    </row>
    <row r="46" spans="1:8" x14ac:dyDescent="0.2">
      <c r="B46" s="303"/>
      <c r="C46" s="303"/>
      <c r="D46" s="303"/>
      <c r="E46" s="303"/>
      <c r="F46" s="303"/>
      <c r="G46" s="303"/>
    </row>
    <row r="47" spans="1:8" x14ac:dyDescent="0.2">
      <c r="B47" s="303"/>
      <c r="C47" s="303"/>
      <c r="D47" s="303"/>
      <c r="E47" s="303"/>
      <c r="F47" s="303"/>
      <c r="G47" s="303"/>
    </row>
    <row r="48" spans="1:8" x14ac:dyDescent="0.2">
      <c r="B48" s="303"/>
      <c r="C48" s="303"/>
      <c r="D48" s="303"/>
      <c r="E48" s="303"/>
      <c r="F48" s="303"/>
      <c r="G48" s="303"/>
    </row>
    <row r="49" spans="2:7" x14ac:dyDescent="0.2">
      <c r="B49" s="303"/>
      <c r="C49" s="303"/>
      <c r="D49" s="303"/>
      <c r="E49" s="303"/>
      <c r="F49" s="303"/>
      <c r="G49" s="303"/>
    </row>
    <row r="50" spans="2:7" x14ac:dyDescent="0.2">
      <c r="B50" s="303"/>
      <c r="C50" s="303"/>
      <c r="D50" s="303"/>
      <c r="E50" s="303"/>
      <c r="F50" s="303"/>
      <c r="G50" s="303"/>
    </row>
    <row r="51" spans="2:7" x14ac:dyDescent="0.2">
      <c r="B51" s="303"/>
      <c r="C51" s="303"/>
      <c r="D51" s="303"/>
      <c r="E51" s="303"/>
      <c r="F51" s="303"/>
      <c r="G51" s="303"/>
    </row>
  </sheetData>
  <mergeCells count="18"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  <mergeCell ref="A23:B23"/>
    <mergeCell ref="C8:E8"/>
    <mergeCell ref="C9:E9"/>
    <mergeCell ref="C10:E10"/>
    <mergeCell ref="C11:E11"/>
    <mergeCell ref="C12:E12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IV70"/>
  <sheetViews>
    <sheetView workbookViewId="0">
      <selection activeCell="D24" sqref="D24"/>
    </sheetView>
  </sheetViews>
  <sheetFormatPr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9.7109375" style="1" customWidth="1"/>
    <col min="10" max="256" width="9.140625" style="1"/>
    <col min="257" max="257" width="5.85546875" style="1" customWidth="1"/>
    <col min="258" max="258" width="6.140625" style="1" customWidth="1"/>
    <col min="259" max="259" width="11.42578125" style="1" customWidth="1"/>
    <col min="260" max="260" width="15.85546875" style="1" customWidth="1"/>
    <col min="261" max="261" width="11.28515625" style="1" customWidth="1"/>
    <col min="262" max="262" width="10.85546875" style="1" customWidth="1"/>
    <col min="263" max="263" width="11" style="1" customWidth="1"/>
    <col min="264" max="264" width="11.140625" style="1" customWidth="1"/>
    <col min="265" max="265" width="10.7109375" style="1" customWidth="1"/>
    <col min="266" max="512" width="9.140625" style="1"/>
    <col min="513" max="513" width="5.85546875" style="1" customWidth="1"/>
    <col min="514" max="514" width="6.140625" style="1" customWidth="1"/>
    <col min="515" max="515" width="11.42578125" style="1" customWidth="1"/>
    <col min="516" max="516" width="15.85546875" style="1" customWidth="1"/>
    <col min="517" max="517" width="11.28515625" style="1" customWidth="1"/>
    <col min="518" max="518" width="10.85546875" style="1" customWidth="1"/>
    <col min="519" max="519" width="11" style="1" customWidth="1"/>
    <col min="520" max="520" width="11.140625" style="1" customWidth="1"/>
    <col min="521" max="521" width="10.7109375" style="1" customWidth="1"/>
    <col min="522" max="768" width="9.140625" style="1"/>
    <col min="769" max="769" width="5.85546875" style="1" customWidth="1"/>
    <col min="770" max="770" width="6.140625" style="1" customWidth="1"/>
    <col min="771" max="771" width="11.42578125" style="1" customWidth="1"/>
    <col min="772" max="772" width="15.85546875" style="1" customWidth="1"/>
    <col min="773" max="773" width="11.28515625" style="1" customWidth="1"/>
    <col min="774" max="774" width="10.85546875" style="1" customWidth="1"/>
    <col min="775" max="775" width="11" style="1" customWidth="1"/>
    <col min="776" max="776" width="11.140625" style="1" customWidth="1"/>
    <col min="777" max="777" width="10.7109375" style="1" customWidth="1"/>
    <col min="778" max="1024" width="9.140625" style="1"/>
    <col min="1025" max="1025" width="5.85546875" style="1" customWidth="1"/>
    <col min="1026" max="1026" width="6.140625" style="1" customWidth="1"/>
    <col min="1027" max="1027" width="11.42578125" style="1" customWidth="1"/>
    <col min="1028" max="1028" width="15.85546875" style="1" customWidth="1"/>
    <col min="1029" max="1029" width="11.28515625" style="1" customWidth="1"/>
    <col min="1030" max="1030" width="10.85546875" style="1" customWidth="1"/>
    <col min="1031" max="1031" width="11" style="1" customWidth="1"/>
    <col min="1032" max="1032" width="11.140625" style="1" customWidth="1"/>
    <col min="1033" max="1033" width="10.7109375" style="1" customWidth="1"/>
    <col min="1034" max="1280" width="9.140625" style="1"/>
    <col min="1281" max="1281" width="5.85546875" style="1" customWidth="1"/>
    <col min="1282" max="1282" width="6.140625" style="1" customWidth="1"/>
    <col min="1283" max="1283" width="11.42578125" style="1" customWidth="1"/>
    <col min="1284" max="1284" width="15.85546875" style="1" customWidth="1"/>
    <col min="1285" max="1285" width="11.28515625" style="1" customWidth="1"/>
    <col min="1286" max="1286" width="10.85546875" style="1" customWidth="1"/>
    <col min="1287" max="1287" width="11" style="1" customWidth="1"/>
    <col min="1288" max="1288" width="11.140625" style="1" customWidth="1"/>
    <col min="1289" max="1289" width="10.7109375" style="1" customWidth="1"/>
    <col min="1290" max="1536" width="9.140625" style="1"/>
    <col min="1537" max="1537" width="5.85546875" style="1" customWidth="1"/>
    <col min="1538" max="1538" width="6.140625" style="1" customWidth="1"/>
    <col min="1539" max="1539" width="11.42578125" style="1" customWidth="1"/>
    <col min="1540" max="1540" width="15.85546875" style="1" customWidth="1"/>
    <col min="1541" max="1541" width="11.28515625" style="1" customWidth="1"/>
    <col min="1542" max="1542" width="10.85546875" style="1" customWidth="1"/>
    <col min="1543" max="1543" width="11" style="1" customWidth="1"/>
    <col min="1544" max="1544" width="11.140625" style="1" customWidth="1"/>
    <col min="1545" max="1545" width="10.7109375" style="1" customWidth="1"/>
    <col min="1546" max="1792" width="9.140625" style="1"/>
    <col min="1793" max="1793" width="5.85546875" style="1" customWidth="1"/>
    <col min="1794" max="1794" width="6.140625" style="1" customWidth="1"/>
    <col min="1795" max="1795" width="11.42578125" style="1" customWidth="1"/>
    <col min="1796" max="1796" width="15.85546875" style="1" customWidth="1"/>
    <col min="1797" max="1797" width="11.28515625" style="1" customWidth="1"/>
    <col min="1798" max="1798" width="10.85546875" style="1" customWidth="1"/>
    <col min="1799" max="1799" width="11" style="1" customWidth="1"/>
    <col min="1800" max="1800" width="11.140625" style="1" customWidth="1"/>
    <col min="1801" max="1801" width="10.7109375" style="1" customWidth="1"/>
    <col min="1802" max="2048" width="9.140625" style="1"/>
    <col min="2049" max="2049" width="5.85546875" style="1" customWidth="1"/>
    <col min="2050" max="2050" width="6.140625" style="1" customWidth="1"/>
    <col min="2051" max="2051" width="11.42578125" style="1" customWidth="1"/>
    <col min="2052" max="2052" width="15.85546875" style="1" customWidth="1"/>
    <col min="2053" max="2053" width="11.28515625" style="1" customWidth="1"/>
    <col min="2054" max="2054" width="10.85546875" style="1" customWidth="1"/>
    <col min="2055" max="2055" width="11" style="1" customWidth="1"/>
    <col min="2056" max="2056" width="11.140625" style="1" customWidth="1"/>
    <col min="2057" max="2057" width="10.7109375" style="1" customWidth="1"/>
    <col min="2058" max="2304" width="9.140625" style="1"/>
    <col min="2305" max="2305" width="5.85546875" style="1" customWidth="1"/>
    <col min="2306" max="2306" width="6.140625" style="1" customWidth="1"/>
    <col min="2307" max="2307" width="11.42578125" style="1" customWidth="1"/>
    <col min="2308" max="2308" width="15.85546875" style="1" customWidth="1"/>
    <col min="2309" max="2309" width="11.28515625" style="1" customWidth="1"/>
    <col min="2310" max="2310" width="10.85546875" style="1" customWidth="1"/>
    <col min="2311" max="2311" width="11" style="1" customWidth="1"/>
    <col min="2312" max="2312" width="11.140625" style="1" customWidth="1"/>
    <col min="2313" max="2313" width="10.7109375" style="1" customWidth="1"/>
    <col min="2314" max="2560" width="9.140625" style="1"/>
    <col min="2561" max="2561" width="5.85546875" style="1" customWidth="1"/>
    <col min="2562" max="2562" width="6.140625" style="1" customWidth="1"/>
    <col min="2563" max="2563" width="11.42578125" style="1" customWidth="1"/>
    <col min="2564" max="2564" width="15.85546875" style="1" customWidth="1"/>
    <col min="2565" max="2565" width="11.28515625" style="1" customWidth="1"/>
    <col min="2566" max="2566" width="10.85546875" style="1" customWidth="1"/>
    <col min="2567" max="2567" width="11" style="1" customWidth="1"/>
    <col min="2568" max="2568" width="11.140625" style="1" customWidth="1"/>
    <col min="2569" max="2569" width="10.7109375" style="1" customWidth="1"/>
    <col min="2570" max="2816" width="9.140625" style="1"/>
    <col min="2817" max="2817" width="5.85546875" style="1" customWidth="1"/>
    <col min="2818" max="2818" width="6.140625" style="1" customWidth="1"/>
    <col min="2819" max="2819" width="11.42578125" style="1" customWidth="1"/>
    <col min="2820" max="2820" width="15.85546875" style="1" customWidth="1"/>
    <col min="2821" max="2821" width="11.28515625" style="1" customWidth="1"/>
    <col min="2822" max="2822" width="10.85546875" style="1" customWidth="1"/>
    <col min="2823" max="2823" width="11" style="1" customWidth="1"/>
    <col min="2824" max="2824" width="11.140625" style="1" customWidth="1"/>
    <col min="2825" max="2825" width="10.7109375" style="1" customWidth="1"/>
    <col min="2826" max="3072" width="9.140625" style="1"/>
    <col min="3073" max="3073" width="5.85546875" style="1" customWidth="1"/>
    <col min="3074" max="3074" width="6.140625" style="1" customWidth="1"/>
    <col min="3075" max="3075" width="11.42578125" style="1" customWidth="1"/>
    <col min="3076" max="3076" width="15.85546875" style="1" customWidth="1"/>
    <col min="3077" max="3077" width="11.28515625" style="1" customWidth="1"/>
    <col min="3078" max="3078" width="10.85546875" style="1" customWidth="1"/>
    <col min="3079" max="3079" width="11" style="1" customWidth="1"/>
    <col min="3080" max="3080" width="11.140625" style="1" customWidth="1"/>
    <col min="3081" max="3081" width="10.7109375" style="1" customWidth="1"/>
    <col min="3082" max="3328" width="9.140625" style="1"/>
    <col min="3329" max="3329" width="5.85546875" style="1" customWidth="1"/>
    <col min="3330" max="3330" width="6.140625" style="1" customWidth="1"/>
    <col min="3331" max="3331" width="11.42578125" style="1" customWidth="1"/>
    <col min="3332" max="3332" width="15.85546875" style="1" customWidth="1"/>
    <col min="3333" max="3333" width="11.28515625" style="1" customWidth="1"/>
    <col min="3334" max="3334" width="10.85546875" style="1" customWidth="1"/>
    <col min="3335" max="3335" width="11" style="1" customWidth="1"/>
    <col min="3336" max="3336" width="11.140625" style="1" customWidth="1"/>
    <col min="3337" max="3337" width="10.7109375" style="1" customWidth="1"/>
    <col min="3338" max="3584" width="9.140625" style="1"/>
    <col min="3585" max="3585" width="5.85546875" style="1" customWidth="1"/>
    <col min="3586" max="3586" width="6.140625" style="1" customWidth="1"/>
    <col min="3587" max="3587" width="11.42578125" style="1" customWidth="1"/>
    <col min="3588" max="3588" width="15.85546875" style="1" customWidth="1"/>
    <col min="3589" max="3589" width="11.28515625" style="1" customWidth="1"/>
    <col min="3590" max="3590" width="10.85546875" style="1" customWidth="1"/>
    <col min="3591" max="3591" width="11" style="1" customWidth="1"/>
    <col min="3592" max="3592" width="11.140625" style="1" customWidth="1"/>
    <col min="3593" max="3593" width="10.7109375" style="1" customWidth="1"/>
    <col min="3594" max="3840" width="9.140625" style="1"/>
    <col min="3841" max="3841" width="5.85546875" style="1" customWidth="1"/>
    <col min="3842" max="3842" width="6.140625" style="1" customWidth="1"/>
    <col min="3843" max="3843" width="11.42578125" style="1" customWidth="1"/>
    <col min="3844" max="3844" width="15.85546875" style="1" customWidth="1"/>
    <col min="3845" max="3845" width="11.28515625" style="1" customWidth="1"/>
    <col min="3846" max="3846" width="10.85546875" style="1" customWidth="1"/>
    <col min="3847" max="3847" width="11" style="1" customWidth="1"/>
    <col min="3848" max="3848" width="11.140625" style="1" customWidth="1"/>
    <col min="3849" max="3849" width="10.7109375" style="1" customWidth="1"/>
    <col min="3850" max="4096" width="9.140625" style="1"/>
    <col min="4097" max="4097" width="5.85546875" style="1" customWidth="1"/>
    <col min="4098" max="4098" width="6.140625" style="1" customWidth="1"/>
    <col min="4099" max="4099" width="11.42578125" style="1" customWidth="1"/>
    <col min="4100" max="4100" width="15.85546875" style="1" customWidth="1"/>
    <col min="4101" max="4101" width="11.28515625" style="1" customWidth="1"/>
    <col min="4102" max="4102" width="10.85546875" style="1" customWidth="1"/>
    <col min="4103" max="4103" width="11" style="1" customWidth="1"/>
    <col min="4104" max="4104" width="11.140625" style="1" customWidth="1"/>
    <col min="4105" max="4105" width="10.7109375" style="1" customWidth="1"/>
    <col min="4106" max="4352" width="9.140625" style="1"/>
    <col min="4353" max="4353" width="5.85546875" style="1" customWidth="1"/>
    <col min="4354" max="4354" width="6.140625" style="1" customWidth="1"/>
    <col min="4355" max="4355" width="11.42578125" style="1" customWidth="1"/>
    <col min="4356" max="4356" width="15.85546875" style="1" customWidth="1"/>
    <col min="4357" max="4357" width="11.28515625" style="1" customWidth="1"/>
    <col min="4358" max="4358" width="10.85546875" style="1" customWidth="1"/>
    <col min="4359" max="4359" width="11" style="1" customWidth="1"/>
    <col min="4360" max="4360" width="11.140625" style="1" customWidth="1"/>
    <col min="4361" max="4361" width="10.7109375" style="1" customWidth="1"/>
    <col min="4362" max="4608" width="9.140625" style="1"/>
    <col min="4609" max="4609" width="5.85546875" style="1" customWidth="1"/>
    <col min="4610" max="4610" width="6.140625" style="1" customWidth="1"/>
    <col min="4611" max="4611" width="11.42578125" style="1" customWidth="1"/>
    <col min="4612" max="4612" width="15.85546875" style="1" customWidth="1"/>
    <col min="4613" max="4613" width="11.28515625" style="1" customWidth="1"/>
    <col min="4614" max="4614" width="10.85546875" style="1" customWidth="1"/>
    <col min="4615" max="4615" width="11" style="1" customWidth="1"/>
    <col min="4616" max="4616" width="11.140625" style="1" customWidth="1"/>
    <col min="4617" max="4617" width="10.7109375" style="1" customWidth="1"/>
    <col min="4618" max="4864" width="9.140625" style="1"/>
    <col min="4865" max="4865" width="5.85546875" style="1" customWidth="1"/>
    <col min="4866" max="4866" width="6.140625" style="1" customWidth="1"/>
    <col min="4867" max="4867" width="11.42578125" style="1" customWidth="1"/>
    <col min="4868" max="4868" width="15.85546875" style="1" customWidth="1"/>
    <col min="4869" max="4869" width="11.28515625" style="1" customWidth="1"/>
    <col min="4870" max="4870" width="10.85546875" style="1" customWidth="1"/>
    <col min="4871" max="4871" width="11" style="1" customWidth="1"/>
    <col min="4872" max="4872" width="11.140625" style="1" customWidth="1"/>
    <col min="4873" max="4873" width="10.7109375" style="1" customWidth="1"/>
    <col min="4874" max="5120" width="9.140625" style="1"/>
    <col min="5121" max="5121" width="5.85546875" style="1" customWidth="1"/>
    <col min="5122" max="5122" width="6.140625" style="1" customWidth="1"/>
    <col min="5123" max="5123" width="11.42578125" style="1" customWidth="1"/>
    <col min="5124" max="5124" width="15.85546875" style="1" customWidth="1"/>
    <col min="5125" max="5125" width="11.28515625" style="1" customWidth="1"/>
    <col min="5126" max="5126" width="10.85546875" style="1" customWidth="1"/>
    <col min="5127" max="5127" width="11" style="1" customWidth="1"/>
    <col min="5128" max="5128" width="11.140625" style="1" customWidth="1"/>
    <col min="5129" max="5129" width="10.7109375" style="1" customWidth="1"/>
    <col min="5130" max="5376" width="9.140625" style="1"/>
    <col min="5377" max="5377" width="5.85546875" style="1" customWidth="1"/>
    <col min="5378" max="5378" width="6.140625" style="1" customWidth="1"/>
    <col min="5379" max="5379" width="11.42578125" style="1" customWidth="1"/>
    <col min="5380" max="5380" width="15.85546875" style="1" customWidth="1"/>
    <col min="5381" max="5381" width="11.28515625" style="1" customWidth="1"/>
    <col min="5382" max="5382" width="10.85546875" style="1" customWidth="1"/>
    <col min="5383" max="5383" width="11" style="1" customWidth="1"/>
    <col min="5384" max="5384" width="11.140625" style="1" customWidth="1"/>
    <col min="5385" max="5385" width="10.7109375" style="1" customWidth="1"/>
    <col min="5386" max="5632" width="9.140625" style="1"/>
    <col min="5633" max="5633" width="5.85546875" style="1" customWidth="1"/>
    <col min="5634" max="5634" width="6.140625" style="1" customWidth="1"/>
    <col min="5635" max="5635" width="11.42578125" style="1" customWidth="1"/>
    <col min="5636" max="5636" width="15.85546875" style="1" customWidth="1"/>
    <col min="5637" max="5637" width="11.28515625" style="1" customWidth="1"/>
    <col min="5638" max="5638" width="10.85546875" style="1" customWidth="1"/>
    <col min="5639" max="5639" width="11" style="1" customWidth="1"/>
    <col min="5640" max="5640" width="11.140625" style="1" customWidth="1"/>
    <col min="5641" max="5641" width="10.7109375" style="1" customWidth="1"/>
    <col min="5642" max="5888" width="9.140625" style="1"/>
    <col min="5889" max="5889" width="5.85546875" style="1" customWidth="1"/>
    <col min="5890" max="5890" width="6.140625" style="1" customWidth="1"/>
    <col min="5891" max="5891" width="11.42578125" style="1" customWidth="1"/>
    <col min="5892" max="5892" width="15.85546875" style="1" customWidth="1"/>
    <col min="5893" max="5893" width="11.28515625" style="1" customWidth="1"/>
    <col min="5894" max="5894" width="10.85546875" style="1" customWidth="1"/>
    <col min="5895" max="5895" width="11" style="1" customWidth="1"/>
    <col min="5896" max="5896" width="11.140625" style="1" customWidth="1"/>
    <col min="5897" max="5897" width="10.7109375" style="1" customWidth="1"/>
    <col min="5898" max="6144" width="9.140625" style="1"/>
    <col min="6145" max="6145" width="5.85546875" style="1" customWidth="1"/>
    <col min="6146" max="6146" width="6.140625" style="1" customWidth="1"/>
    <col min="6147" max="6147" width="11.42578125" style="1" customWidth="1"/>
    <col min="6148" max="6148" width="15.85546875" style="1" customWidth="1"/>
    <col min="6149" max="6149" width="11.28515625" style="1" customWidth="1"/>
    <col min="6150" max="6150" width="10.85546875" style="1" customWidth="1"/>
    <col min="6151" max="6151" width="11" style="1" customWidth="1"/>
    <col min="6152" max="6152" width="11.140625" style="1" customWidth="1"/>
    <col min="6153" max="6153" width="10.7109375" style="1" customWidth="1"/>
    <col min="6154" max="6400" width="9.140625" style="1"/>
    <col min="6401" max="6401" width="5.85546875" style="1" customWidth="1"/>
    <col min="6402" max="6402" width="6.140625" style="1" customWidth="1"/>
    <col min="6403" max="6403" width="11.42578125" style="1" customWidth="1"/>
    <col min="6404" max="6404" width="15.85546875" style="1" customWidth="1"/>
    <col min="6405" max="6405" width="11.28515625" style="1" customWidth="1"/>
    <col min="6406" max="6406" width="10.85546875" style="1" customWidth="1"/>
    <col min="6407" max="6407" width="11" style="1" customWidth="1"/>
    <col min="6408" max="6408" width="11.140625" style="1" customWidth="1"/>
    <col min="6409" max="6409" width="10.7109375" style="1" customWidth="1"/>
    <col min="6410" max="6656" width="9.140625" style="1"/>
    <col min="6657" max="6657" width="5.85546875" style="1" customWidth="1"/>
    <col min="6658" max="6658" width="6.140625" style="1" customWidth="1"/>
    <col min="6659" max="6659" width="11.42578125" style="1" customWidth="1"/>
    <col min="6660" max="6660" width="15.85546875" style="1" customWidth="1"/>
    <col min="6661" max="6661" width="11.28515625" style="1" customWidth="1"/>
    <col min="6662" max="6662" width="10.85546875" style="1" customWidth="1"/>
    <col min="6663" max="6663" width="11" style="1" customWidth="1"/>
    <col min="6664" max="6664" width="11.140625" style="1" customWidth="1"/>
    <col min="6665" max="6665" width="10.7109375" style="1" customWidth="1"/>
    <col min="6666" max="6912" width="9.140625" style="1"/>
    <col min="6913" max="6913" width="5.85546875" style="1" customWidth="1"/>
    <col min="6914" max="6914" width="6.140625" style="1" customWidth="1"/>
    <col min="6915" max="6915" width="11.42578125" style="1" customWidth="1"/>
    <col min="6916" max="6916" width="15.85546875" style="1" customWidth="1"/>
    <col min="6917" max="6917" width="11.28515625" style="1" customWidth="1"/>
    <col min="6918" max="6918" width="10.85546875" style="1" customWidth="1"/>
    <col min="6919" max="6919" width="11" style="1" customWidth="1"/>
    <col min="6920" max="6920" width="11.140625" style="1" customWidth="1"/>
    <col min="6921" max="6921" width="10.7109375" style="1" customWidth="1"/>
    <col min="6922" max="7168" width="9.140625" style="1"/>
    <col min="7169" max="7169" width="5.85546875" style="1" customWidth="1"/>
    <col min="7170" max="7170" width="6.140625" style="1" customWidth="1"/>
    <col min="7171" max="7171" width="11.42578125" style="1" customWidth="1"/>
    <col min="7172" max="7172" width="15.85546875" style="1" customWidth="1"/>
    <col min="7173" max="7173" width="11.28515625" style="1" customWidth="1"/>
    <col min="7174" max="7174" width="10.85546875" style="1" customWidth="1"/>
    <col min="7175" max="7175" width="11" style="1" customWidth="1"/>
    <col min="7176" max="7176" width="11.140625" style="1" customWidth="1"/>
    <col min="7177" max="7177" width="10.7109375" style="1" customWidth="1"/>
    <col min="7178" max="7424" width="9.140625" style="1"/>
    <col min="7425" max="7425" width="5.85546875" style="1" customWidth="1"/>
    <col min="7426" max="7426" width="6.140625" style="1" customWidth="1"/>
    <col min="7427" max="7427" width="11.42578125" style="1" customWidth="1"/>
    <col min="7428" max="7428" width="15.85546875" style="1" customWidth="1"/>
    <col min="7429" max="7429" width="11.28515625" style="1" customWidth="1"/>
    <col min="7430" max="7430" width="10.85546875" style="1" customWidth="1"/>
    <col min="7431" max="7431" width="11" style="1" customWidth="1"/>
    <col min="7432" max="7432" width="11.140625" style="1" customWidth="1"/>
    <col min="7433" max="7433" width="10.7109375" style="1" customWidth="1"/>
    <col min="7434" max="7680" width="9.140625" style="1"/>
    <col min="7681" max="7681" width="5.85546875" style="1" customWidth="1"/>
    <col min="7682" max="7682" width="6.140625" style="1" customWidth="1"/>
    <col min="7683" max="7683" width="11.42578125" style="1" customWidth="1"/>
    <col min="7684" max="7684" width="15.85546875" style="1" customWidth="1"/>
    <col min="7685" max="7685" width="11.28515625" style="1" customWidth="1"/>
    <col min="7686" max="7686" width="10.85546875" style="1" customWidth="1"/>
    <col min="7687" max="7687" width="11" style="1" customWidth="1"/>
    <col min="7688" max="7688" width="11.140625" style="1" customWidth="1"/>
    <col min="7689" max="7689" width="10.7109375" style="1" customWidth="1"/>
    <col min="7690" max="7936" width="9.140625" style="1"/>
    <col min="7937" max="7937" width="5.85546875" style="1" customWidth="1"/>
    <col min="7938" max="7938" width="6.140625" style="1" customWidth="1"/>
    <col min="7939" max="7939" width="11.42578125" style="1" customWidth="1"/>
    <col min="7940" max="7940" width="15.85546875" style="1" customWidth="1"/>
    <col min="7941" max="7941" width="11.28515625" style="1" customWidth="1"/>
    <col min="7942" max="7942" width="10.85546875" style="1" customWidth="1"/>
    <col min="7943" max="7943" width="11" style="1" customWidth="1"/>
    <col min="7944" max="7944" width="11.140625" style="1" customWidth="1"/>
    <col min="7945" max="7945" width="10.7109375" style="1" customWidth="1"/>
    <col min="7946" max="8192" width="9.140625" style="1"/>
    <col min="8193" max="8193" width="5.85546875" style="1" customWidth="1"/>
    <col min="8194" max="8194" width="6.140625" style="1" customWidth="1"/>
    <col min="8195" max="8195" width="11.42578125" style="1" customWidth="1"/>
    <col min="8196" max="8196" width="15.85546875" style="1" customWidth="1"/>
    <col min="8197" max="8197" width="11.28515625" style="1" customWidth="1"/>
    <col min="8198" max="8198" width="10.85546875" style="1" customWidth="1"/>
    <col min="8199" max="8199" width="11" style="1" customWidth="1"/>
    <col min="8200" max="8200" width="11.140625" style="1" customWidth="1"/>
    <col min="8201" max="8201" width="10.7109375" style="1" customWidth="1"/>
    <col min="8202" max="8448" width="9.140625" style="1"/>
    <col min="8449" max="8449" width="5.85546875" style="1" customWidth="1"/>
    <col min="8450" max="8450" width="6.140625" style="1" customWidth="1"/>
    <col min="8451" max="8451" width="11.42578125" style="1" customWidth="1"/>
    <col min="8452" max="8452" width="15.85546875" style="1" customWidth="1"/>
    <col min="8453" max="8453" width="11.28515625" style="1" customWidth="1"/>
    <col min="8454" max="8454" width="10.85546875" style="1" customWidth="1"/>
    <col min="8455" max="8455" width="11" style="1" customWidth="1"/>
    <col min="8456" max="8456" width="11.140625" style="1" customWidth="1"/>
    <col min="8457" max="8457" width="10.7109375" style="1" customWidth="1"/>
    <col min="8458" max="8704" width="9.140625" style="1"/>
    <col min="8705" max="8705" width="5.85546875" style="1" customWidth="1"/>
    <col min="8706" max="8706" width="6.140625" style="1" customWidth="1"/>
    <col min="8707" max="8707" width="11.42578125" style="1" customWidth="1"/>
    <col min="8708" max="8708" width="15.85546875" style="1" customWidth="1"/>
    <col min="8709" max="8709" width="11.28515625" style="1" customWidth="1"/>
    <col min="8710" max="8710" width="10.85546875" style="1" customWidth="1"/>
    <col min="8711" max="8711" width="11" style="1" customWidth="1"/>
    <col min="8712" max="8712" width="11.140625" style="1" customWidth="1"/>
    <col min="8713" max="8713" width="10.7109375" style="1" customWidth="1"/>
    <col min="8714" max="8960" width="9.140625" style="1"/>
    <col min="8961" max="8961" width="5.85546875" style="1" customWidth="1"/>
    <col min="8962" max="8962" width="6.140625" style="1" customWidth="1"/>
    <col min="8963" max="8963" width="11.42578125" style="1" customWidth="1"/>
    <col min="8964" max="8964" width="15.85546875" style="1" customWidth="1"/>
    <col min="8965" max="8965" width="11.28515625" style="1" customWidth="1"/>
    <col min="8966" max="8966" width="10.85546875" style="1" customWidth="1"/>
    <col min="8967" max="8967" width="11" style="1" customWidth="1"/>
    <col min="8968" max="8968" width="11.140625" style="1" customWidth="1"/>
    <col min="8969" max="8969" width="10.7109375" style="1" customWidth="1"/>
    <col min="8970" max="9216" width="9.140625" style="1"/>
    <col min="9217" max="9217" width="5.85546875" style="1" customWidth="1"/>
    <col min="9218" max="9218" width="6.140625" style="1" customWidth="1"/>
    <col min="9219" max="9219" width="11.42578125" style="1" customWidth="1"/>
    <col min="9220" max="9220" width="15.85546875" style="1" customWidth="1"/>
    <col min="9221" max="9221" width="11.28515625" style="1" customWidth="1"/>
    <col min="9222" max="9222" width="10.85546875" style="1" customWidth="1"/>
    <col min="9223" max="9223" width="11" style="1" customWidth="1"/>
    <col min="9224" max="9224" width="11.140625" style="1" customWidth="1"/>
    <col min="9225" max="9225" width="10.7109375" style="1" customWidth="1"/>
    <col min="9226" max="9472" width="9.140625" style="1"/>
    <col min="9473" max="9473" width="5.85546875" style="1" customWidth="1"/>
    <col min="9474" max="9474" width="6.140625" style="1" customWidth="1"/>
    <col min="9475" max="9475" width="11.42578125" style="1" customWidth="1"/>
    <col min="9476" max="9476" width="15.85546875" style="1" customWidth="1"/>
    <col min="9477" max="9477" width="11.28515625" style="1" customWidth="1"/>
    <col min="9478" max="9478" width="10.85546875" style="1" customWidth="1"/>
    <col min="9479" max="9479" width="11" style="1" customWidth="1"/>
    <col min="9480" max="9480" width="11.140625" style="1" customWidth="1"/>
    <col min="9481" max="9481" width="10.7109375" style="1" customWidth="1"/>
    <col min="9482" max="9728" width="9.140625" style="1"/>
    <col min="9729" max="9729" width="5.85546875" style="1" customWidth="1"/>
    <col min="9730" max="9730" width="6.140625" style="1" customWidth="1"/>
    <col min="9731" max="9731" width="11.42578125" style="1" customWidth="1"/>
    <col min="9732" max="9732" width="15.85546875" style="1" customWidth="1"/>
    <col min="9733" max="9733" width="11.28515625" style="1" customWidth="1"/>
    <col min="9734" max="9734" width="10.85546875" style="1" customWidth="1"/>
    <col min="9735" max="9735" width="11" style="1" customWidth="1"/>
    <col min="9736" max="9736" width="11.140625" style="1" customWidth="1"/>
    <col min="9737" max="9737" width="10.7109375" style="1" customWidth="1"/>
    <col min="9738" max="9984" width="9.140625" style="1"/>
    <col min="9985" max="9985" width="5.85546875" style="1" customWidth="1"/>
    <col min="9986" max="9986" width="6.140625" style="1" customWidth="1"/>
    <col min="9987" max="9987" width="11.42578125" style="1" customWidth="1"/>
    <col min="9988" max="9988" width="15.85546875" style="1" customWidth="1"/>
    <col min="9989" max="9989" width="11.28515625" style="1" customWidth="1"/>
    <col min="9990" max="9990" width="10.85546875" style="1" customWidth="1"/>
    <col min="9991" max="9991" width="11" style="1" customWidth="1"/>
    <col min="9992" max="9992" width="11.140625" style="1" customWidth="1"/>
    <col min="9993" max="9993" width="10.7109375" style="1" customWidth="1"/>
    <col min="9994" max="10240" width="9.140625" style="1"/>
    <col min="10241" max="10241" width="5.85546875" style="1" customWidth="1"/>
    <col min="10242" max="10242" width="6.140625" style="1" customWidth="1"/>
    <col min="10243" max="10243" width="11.42578125" style="1" customWidth="1"/>
    <col min="10244" max="10244" width="15.85546875" style="1" customWidth="1"/>
    <col min="10245" max="10245" width="11.28515625" style="1" customWidth="1"/>
    <col min="10246" max="10246" width="10.85546875" style="1" customWidth="1"/>
    <col min="10247" max="10247" width="11" style="1" customWidth="1"/>
    <col min="10248" max="10248" width="11.140625" style="1" customWidth="1"/>
    <col min="10249" max="10249" width="10.7109375" style="1" customWidth="1"/>
    <col min="10250" max="10496" width="9.140625" style="1"/>
    <col min="10497" max="10497" width="5.85546875" style="1" customWidth="1"/>
    <col min="10498" max="10498" width="6.140625" style="1" customWidth="1"/>
    <col min="10499" max="10499" width="11.42578125" style="1" customWidth="1"/>
    <col min="10500" max="10500" width="15.85546875" style="1" customWidth="1"/>
    <col min="10501" max="10501" width="11.28515625" style="1" customWidth="1"/>
    <col min="10502" max="10502" width="10.85546875" style="1" customWidth="1"/>
    <col min="10503" max="10503" width="11" style="1" customWidth="1"/>
    <col min="10504" max="10504" width="11.140625" style="1" customWidth="1"/>
    <col min="10505" max="10505" width="10.7109375" style="1" customWidth="1"/>
    <col min="10506" max="10752" width="9.140625" style="1"/>
    <col min="10753" max="10753" width="5.85546875" style="1" customWidth="1"/>
    <col min="10754" max="10754" width="6.140625" style="1" customWidth="1"/>
    <col min="10755" max="10755" width="11.42578125" style="1" customWidth="1"/>
    <col min="10756" max="10756" width="15.85546875" style="1" customWidth="1"/>
    <col min="10757" max="10757" width="11.28515625" style="1" customWidth="1"/>
    <col min="10758" max="10758" width="10.85546875" style="1" customWidth="1"/>
    <col min="10759" max="10759" width="11" style="1" customWidth="1"/>
    <col min="10760" max="10760" width="11.140625" style="1" customWidth="1"/>
    <col min="10761" max="10761" width="10.7109375" style="1" customWidth="1"/>
    <col min="10762" max="11008" width="9.140625" style="1"/>
    <col min="11009" max="11009" width="5.85546875" style="1" customWidth="1"/>
    <col min="11010" max="11010" width="6.140625" style="1" customWidth="1"/>
    <col min="11011" max="11011" width="11.42578125" style="1" customWidth="1"/>
    <col min="11012" max="11012" width="15.85546875" style="1" customWidth="1"/>
    <col min="11013" max="11013" width="11.28515625" style="1" customWidth="1"/>
    <col min="11014" max="11014" width="10.85546875" style="1" customWidth="1"/>
    <col min="11015" max="11015" width="11" style="1" customWidth="1"/>
    <col min="11016" max="11016" width="11.140625" style="1" customWidth="1"/>
    <col min="11017" max="11017" width="10.7109375" style="1" customWidth="1"/>
    <col min="11018" max="11264" width="9.140625" style="1"/>
    <col min="11265" max="11265" width="5.85546875" style="1" customWidth="1"/>
    <col min="11266" max="11266" width="6.140625" style="1" customWidth="1"/>
    <col min="11267" max="11267" width="11.42578125" style="1" customWidth="1"/>
    <col min="11268" max="11268" width="15.85546875" style="1" customWidth="1"/>
    <col min="11269" max="11269" width="11.28515625" style="1" customWidth="1"/>
    <col min="11270" max="11270" width="10.85546875" style="1" customWidth="1"/>
    <col min="11271" max="11271" width="11" style="1" customWidth="1"/>
    <col min="11272" max="11272" width="11.140625" style="1" customWidth="1"/>
    <col min="11273" max="11273" width="10.7109375" style="1" customWidth="1"/>
    <col min="11274" max="11520" width="9.140625" style="1"/>
    <col min="11521" max="11521" width="5.85546875" style="1" customWidth="1"/>
    <col min="11522" max="11522" width="6.140625" style="1" customWidth="1"/>
    <col min="11523" max="11523" width="11.42578125" style="1" customWidth="1"/>
    <col min="11524" max="11524" width="15.85546875" style="1" customWidth="1"/>
    <col min="11525" max="11525" width="11.28515625" style="1" customWidth="1"/>
    <col min="11526" max="11526" width="10.85546875" style="1" customWidth="1"/>
    <col min="11527" max="11527" width="11" style="1" customWidth="1"/>
    <col min="11528" max="11528" width="11.140625" style="1" customWidth="1"/>
    <col min="11529" max="11529" width="10.7109375" style="1" customWidth="1"/>
    <col min="11530" max="11776" width="9.140625" style="1"/>
    <col min="11777" max="11777" width="5.85546875" style="1" customWidth="1"/>
    <col min="11778" max="11778" width="6.140625" style="1" customWidth="1"/>
    <col min="11779" max="11779" width="11.42578125" style="1" customWidth="1"/>
    <col min="11780" max="11780" width="15.85546875" style="1" customWidth="1"/>
    <col min="11781" max="11781" width="11.28515625" style="1" customWidth="1"/>
    <col min="11782" max="11782" width="10.85546875" style="1" customWidth="1"/>
    <col min="11783" max="11783" width="11" style="1" customWidth="1"/>
    <col min="11784" max="11784" width="11.140625" style="1" customWidth="1"/>
    <col min="11785" max="11785" width="10.7109375" style="1" customWidth="1"/>
    <col min="11786" max="12032" width="9.140625" style="1"/>
    <col min="12033" max="12033" width="5.85546875" style="1" customWidth="1"/>
    <col min="12034" max="12034" width="6.140625" style="1" customWidth="1"/>
    <col min="12035" max="12035" width="11.42578125" style="1" customWidth="1"/>
    <col min="12036" max="12036" width="15.85546875" style="1" customWidth="1"/>
    <col min="12037" max="12037" width="11.28515625" style="1" customWidth="1"/>
    <col min="12038" max="12038" width="10.85546875" style="1" customWidth="1"/>
    <col min="12039" max="12039" width="11" style="1" customWidth="1"/>
    <col min="12040" max="12040" width="11.140625" style="1" customWidth="1"/>
    <col min="12041" max="12041" width="10.7109375" style="1" customWidth="1"/>
    <col min="12042" max="12288" width="9.140625" style="1"/>
    <col min="12289" max="12289" width="5.85546875" style="1" customWidth="1"/>
    <col min="12290" max="12290" width="6.140625" style="1" customWidth="1"/>
    <col min="12291" max="12291" width="11.42578125" style="1" customWidth="1"/>
    <col min="12292" max="12292" width="15.85546875" style="1" customWidth="1"/>
    <col min="12293" max="12293" width="11.28515625" style="1" customWidth="1"/>
    <col min="12294" max="12294" width="10.85546875" style="1" customWidth="1"/>
    <col min="12295" max="12295" width="11" style="1" customWidth="1"/>
    <col min="12296" max="12296" width="11.140625" style="1" customWidth="1"/>
    <col min="12297" max="12297" width="10.7109375" style="1" customWidth="1"/>
    <col min="12298" max="12544" width="9.140625" style="1"/>
    <col min="12545" max="12545" width="5.85546875" style="1" customWidth="1"/>
    <col min="12546" max="12546" width="6.140625" style="1" customWidth="1"/>
    <col min="12547" max="12547" width="11.42578125" style="1" customWidth="1"/>
    <col min="12548" max="12548" width="15.85546875" style="1" customWidth="1"/>
    <col min="12549" max="12549" width="11.28515625" style="1" customWidth="1"/>
    <col min="12550" max="12550" width="10.85546875" style="1" customWidth="1"/>
    <col min="12551" max="12551" width="11" style="1" customWidth="1"/>
    <col min="12552" max="12552" width="11.140625" style="1" customWidth="1"/>
    <col min="12553" max="12553" width="10.7109375" style="1" customWidth="1"/>
    <col min="12554" max="12800" width="9.140625" style="1"/>
    <col min="12801" max="12801" width="5.85546875" style="1" customWidth="1"/>
    <col min="12802" max="12802" width="6.140625" style="1" customWidth="1"/>
    <col min="12803" max="12803" width="11.42578125" style="1" customWidth="1"/>
    <col min="12804" max="12804" width="15.85546875" style="1" customWidth="1"/>
    <col min="12805" max="12805" width="11.28515625" style="1" customWidth="1"/>
    <col min="12806" max="12806" width="10.85546875" style="1" customWidth="1"/>
    <col min="12807" max="12807" width="11" style="1" customWidth="1"/>
    <col min="12808" max="12808" width="11.140625" style="1" customWidth="1"/>
    <col min="12809" max="12809" width="10.7109375" style="1" customWidth="1"/>
    <col min="12810" max="13056" width="9.140625" style="1"/>
    <col min="13057" max="13057" width="5.85546875" style="1" customWidth="1"/>
    <col min="13058" max="13058" width="6.140625" style="1" customWidth="1"/>
    <col min="13059" max="13059" width="11.42578125" style="1" customWidth="1"/>
    <col min="13060" max="13060" width="15.85546875" style="1" customWidth="1"/>
    <col min="13061" max="13061" width="11.28515625" style="1" customWidth="1"/>
    <col min="13062" max="13062" width="10.85546875" style="1" customWidth="1"/>
    <col min="13063" max="13063" width="11" style="1" customWidth="1"/>
    <col min="13064" max="13064" width="11.140625" style="1" customWidth="1"/>
    <col min="13065" max="13065" width="10.7109375" style="1" customWidth="1"/>
    <col min="13066" max="13312" width="9.140625" style="1"/>
    <col min="13313" max="13313" width="5.85546875" style="1" customWidth="1"/>
    <col min="13314" max="13314" width="6.140625" style="1" customWidth="1"/>
    <col min="13315" max="13315" width="11.42578125" style="1" customWidth="1"/>
    <col min="13316" max="13316" width="15.85546875" style="1" customWidth="1"/>
    <col min="13317" max="13317" width="11.28515625" style="1" customWidth="1"/>
    <col min="13318" max="13318" width="10.85546875" style="1" customWidth="1"/>
    <col min="13319" max="13319" width="11" style="1" customWidth="1"/>
    <col min="13320" max="13320" width="11.140625" style="1" customWidth="1"/>
    <col min="13321" max="13321" width="10.7109375" style="1" customWidth="1"/>
    <col min="13322" max="13568" width="9.140625" style="1"/>
    <col min="13569" max="13569" width="5.85546875" style="1" customWidth="1"/>
    <col min="13570" max="13570" width="6.140625" style="1" customWidth="1"/>
    <col min="13571" max="13571" width="11.42578125" style="1" customWidth="1"/>
    <col min="13572" max="13572" width="15.85546875" style="1" customWidth="1"/>
    <col min="13573" max="13573" width="11.28515625" style="1" customWidth="1"/>
    <col min="13574" max="13574" width="10.85546875" style="1" customWidth="1"/>
    <col min="13575" max="13575" width="11" style="1" customWidth="1"/>
    <col min="13576" max="13576" width="11.140625" style="1" customWidth="1"/>
    <col min="13577" max="13577" width="10.7109375" style="1" customWidth="1"/>
    <col min="13578" max="13824" width="9.140625" style="1"/>
    <col min="13825" max="13825" width="5.85546875" style="1" customWidth="1"/>
    <col min="13826" max="13826" width="6.140625" style="1" customWidth="1"/>
    <col min="13827" max="13827" width="11.42578125" style="1" customWidth="1"/>
    <col min="13828" max="13828" width="15.85546875" style="1" customWidth="1"/>
    <col min="13829" max="13829" width="11.28515625" style="1" customWidth="1"/>
    <col min="13830" max="13830" width="10.85546875" style="1" customWidth="1"/>
    <col min="13831" max="13831" width="11" style="1" customWidth="1"/>
    <col min="13832" max="13832" width="11.140625" style="1" customWidth="1"/>
    <col min="13833" max="13833" width="10.7109375" style="1" customWidth="1"/>
    <col min="13834" max="14080" width="9.140625" style="1"/>
    <col min="14081" max="14081" width="5.85546875" style="1" customWidth="1"/>
    <col min="14082" max="14082" width="6.140625" style="1" customWidth="1"/>
    <col min="14083" max="14083" width="11.42578125" style="1" customWidth="1"/>
    <col min="14084" max="14084" width="15.85546875" style="1" customWidth="1"/>
    <col min="14085" max="14085" width="11.28515625" style="1" customWidth="1"/>
    <col min="14086" max="14086" width="10.85546875" style="1" customWidth="1"/>
    <col min="14087" max="14087" width="11" style="1" customWidth="1"/>
    <col min="14088" max="14088" width="11.140625" style="1" customWidth="1"/>
    <col min="14089" max="14089" width="10.7109375" style="1" customWidth="1"/>
    <col min="14090" max="14336" width="9.140625" style="1"/>
    <col min="14337" max="14337" width="5.85546875" style="1" customWidth="1"/>
    <col min="14338" max="14338" width="6.140625" style="1" customWidth="1"/>
    <col min="14339" max="14339" width="11.42578125" style="1" customWidth="1"/>
    <col min="14340" max="14340" width="15.85546875" style="1" customWidth="1"/>
    <col min="14341" max="14341" width="11.28515625" style="1" customWidth="1"/>
    <col min="14342" max="14342" width="10.85546875" style="1" customWidth="1"/>
    <col min="14343" max="14343" width="11" style="1" customWidth="1"/>
    <col min="14344" max="14344" width="11.140625" style="1" customWidth="1"/>
    <col min="14345" max="14345" width="10.7109375" style="1" customWidth="1"/>
    <col min="14346" max="14592" width="9.140625" style="1"/>
    <col min="14593" max="14593" width="5.85546875" style="1" customWidth="1"/>
    <col min="14594" max="14594" width="6.140625" style="1" customWidth="1"/>
    <col min="14595" max="14595" width="11.42578125" style="1" customWidth="1"/>
    <col min="14596" max="14596" width="15.85546875" style="1" customWidth="1"/>
    <col min="14597" max="14597" width="11.28515625" style="1" customWidth="1"/>
    <col min="14598" max="14598" width="10.85546875" style="1" customWidth="1"/>
    <col min="14599" max="14599" width="11" style="1" customWidth="1"/>
    <col min="14600" max="14600" width="11.140625" style="1" customWidth="1"/>
    <col min="14601" max="14601" width="10.7109375" style="1" customWidth="1"/>
    <col min="14602" max="14848" width="9.140625" style="1"/>
    <col min="14849" max="14849" width="5.85546875" style="1" customWidth="1"/>
    <col min="14850" max="14850" width="6.140625" style="1" customWidth="1"/>
    <col min="14851" max="14851" width="11.42578125" style="1" customWidth="1"/>
    <col min="14852" max="14852" width="15.85546875" style="1" customWidth="1"/>
    <col min="14853" max="14853" width="11.28515625" style="1" customWidth="1"/>
    <col min="14854" max="14854" width="10.85546875" style="1" customWidth="1"/>
    <col min="14855" max="14855" width="11" style="1" customWidth="1"/>
    <col min="14856" max="14856" width="11.140625" style="1" customWidth="1"/>
    <col min="14857" max="14857" width="10.7109375" style="1" customWidth="1"/>
    <col min="14858" max="15104" width="9.140625" style="1"/>
    <col min="15105" max="15105" width="5.85546875" style="1" customWidth="1"/>
    <col min="15106" max="15106" width="6.140625" style="1" customWidth="1"/>
    <col min="15107" max="15107" width="11.42578125" style="1" customWidth="1"/>
    <col min="15108" max="15108" width="15.85546875" style="1" customWidth="1"/>
    <col min="15109" max="15109" width="11.28515625" style="1" customWidth="1"/>
    <col min="15110" max="15110" width="10.85546875" style="1" customWidth="1"/>
    <col min="15111" max="15111" width="11" style="1" customWidth="1"/>
    <col min="15112" max="15112" width="11.140625" style="1" customWidth="1"/>
    <col min="15113" max="15113" width="10.7109375" style="1" customWidth="1"/>
    <col min="15114" max="15360" width="9.140625" style="1"/>
    <col min="15361" max="15361" width="5.85546875" style="1" customWidth="1"/>
    <col min="15362" max="15362" width="6.140625" style="1" customWidth="1"/>
    <col min="15363" max="15363" width="11.42578125" style="1" customWidth="1"/>
    <col min="15364" max="15364" width="15.85546875" style="1" customWidth="1"/>
    <col min="15365" max="15365" width="11.28515625" style="1" customWidth="1"/>
    <col min="15366" max="15366" width="10.85546875" style="1" customWidth="1"/>
    <col min="15367" max="15367" width="11" style="1" customWidth="1"/>
    <col min="15368" max="15368" width="11.140625" style="1" customWidth="1"/>
    <col min="15369" max="15369" width="10.7109375" style="1" customWidth="1"/>
    <col min="15370" max="15616" width="9.140625" style="1"/>
    <col min="15617" max="15617" width="5.85546875" style="1" customWidth="1"/>
    <col min="15618" max="15618" width="6.140625" style="1" customWidth="1"/>
    <col min="15619" max="15619" width="11.42578125" style="1" customWidth="1"/>
    <col min="15620" max="15620" width="15.85546875" style="1" customWidth="1"/>
    <col min="15621" max="15621" width="11.28515625" style="1" customWidth="1"/>
    <col min="15622" max="15622" width="10.85546875" style="1" customWidth="1"/>
    <col min="15623" max="15623" width="11" style="1" customWidth="1"/>
    <col min="15624" max="15624" width="11.140625" style="1" customWidth="1"/>
    <col min="15625" max="15625" width="10.7109375" style="1" customWidth="1"/>
    <col min="15626" max="15872" width="9.140625" style="1"/>
    <col min="15873" max="15873" width="5.85546875" style="1" customWidth="1"/>
    <col min="15874" max="15874" width="6.140625" style="1" customWidth="1"/>
    <col min="15875" max="15875" width="11.42578125" style="1" customWidth="1"/>
    <col min="15876" max="15876" width="15.85546875" style="1" customWidth="1"/>
    <col min="15877" max="15877" width="11.28515625" style="1" customWidth="1"/>
    <col min="15878" max="15878" width="10.85546875" style="1" customWidth="1"/>
    <col min="15879" max="15879" width="11" style="1" customWidth="1"/>
    <col min="15880" max="15880" width="11.140625" style="1" customWidth="1"/>
    <col min="15881" max="15881" width="10.7109375" style="1" customWidth="1"/>
    <col min="15882" max="16128" width="9.140625" style="1"/>
    <col min="16129" max="16129" width="5.85546875" style="1" customWidth="1"/>
    <col min="16130" max="16130" width="6.140625" style="1" customWidth="1"/>
    <col min="16131" max="16131" width="11.42578125" style="1" customWidth="1"/>
    <col min="16132" max="16132" width="15.85546875" style="1" customWidth="1"/>
    <col min="16133" max="16133" width="11.28515625" style="1" customWidth="1"/>
    <col min="16134" max="16134" width="10.85546875" style="1" customWidth="1"/>
    <col min="16135" max="16135" width="11" style="1" customWidth="1"/>
    <col min="16136" max="16136" width="11.140625" style="1" customWidth="1"/>
    <col min="16137" max="16137" width="10.7109375" style="1" customWidth="1"/>
    <col min="16138" max="16384" width="9.140625" style="1"/>
  </cols>
  <sheetData>
    <row r="1" spans="1:256" ht="13.5" thickTop="1" x14ac:dyDescent="0.2">
      <c r="A1" s="309" t="s">
        <v>3</v>
      </c>
      <c r="B1" s="310"/>
      <c r="C1" s="178" t="s">
        <v>95</v>
      </c>
      <c r="D1" s="179"/>
      <c r="E1" s="180"/>
      <c r="F1" s="179"/>
      <c r="G1" s="181" t="s">
        <v>71</v>
      </c>
      <c r="H1" s="182" t="s">
        <v>96</v>
      </c>
      <c r="I1" s="183"/>
    </row>
    <row r="2" spans="1:256" ht="13.5" thickBot="1" x14ac:dyDescent="0.25">
      <c r="A2" s="311" t="s">
        <v>72</v>
      </c>
      <c r="B2" s="312"/>
      <c r="C2" s="184" t="s">
        <v>98</v>
      </c>
      <c r="D2" s="185"/>
      <c r="E2" s="186"/>
      <c r="F2" s="185"/>
      <c r="G2" s="313" t="s">
        <v>97</v>
      </c>
      <c r="H2" s="314"/>
      <c r="I2" s="315"/>
    </row>
    <row r="3" spans="1:256" ht="13.5" thickTop="1" x14ac:dyDescent="0.2">
      <c r="F3" s="119"/>
    </row>
    <row r="4" spans="1:256" ht="19.5" customHeight="1" x14ac:dyDescent="0.25">
      <c r="A4" s="187" t="s">
        <v>73</v>
      </c>
      <c r="B4" s="188"/>
      <c r="C4" s="188"/>
      <c r="D4" s="188"/>
      <c r="E4" s="189"/>
      <c r="F4" s="188"/>
      <c r="G4" s="188"/>
      <c r="H4" s="188"/>
      <c r="I4" s="188"/>
    </row>
    <row r="5" spans="1:256" ht="13.5" thickBot="1" x14ac:dyDescent="0.25"/>
    <row r="6" spans="1:256" s="119" customFormat="1" ht="13.5" thickBot="1" x14ac:dyDescent="0.25">
      <c r="A6" s="190"/>
      <c r="B6" s="191" t="s">
        <v>74</v>
      </c>
      <c r="C6" s="191"/>
      <c r="D6" s="192"/>
      <c r="E6" s="193" t="s">
        <v>26</v>
      </c>
      <c r="F6" s="194" t="s">
        <v>27</v>
      </c>
      <c r="G6" s="194" t="s">
        <v>28</v>
      </c>
      <c r="H6" s="194" t="s">
        <v>29</v>
      </c>
      <c r="I6" s="195" t="s">
        <v>30</v>
      </c>
    </row>
    <row r="7" spans="1:256" s="119" customFormat="1" x14ac:dyDescent="0.2">
      <c r="A7" s="267" t="str">
        <f>'IO 01 IO 01 Pol'!B7</f>
        <v>1</v>
      </c>
      <c r="B7" s="62" t="str">
        <f>'IO 01 IO 01 Pol'!C7</f>
        <v>Zemní práce</v>
      </c>
      <c r="D7" s="196"/>
      <c r="E7" s="268">
        <f>'IO 01 IO 01 Pol'!BA92</f>
        <v>0</v>
      </c>
      <c r="F7" s="269">
        <f>'IO 01 IO 01 Pol'!BB92</f>
        <v>0</v>
      </c>
      <c r="G7" s="269">
        <f>'IO 01 IO 01 Pol'!BC92</f>
        <v>0</v>
      </c>
      <c r="H7" s="269">
        <f>'IO 01 IO 01 Pol'!BD92</f>
        <v>0</v>
      </c>
      <c r="I7" s="270">
        <f>'IO 01 IO 01 Pol'!BE92</f>
        <v>0</v>
      </c>
    </row>
    <row r="8" spans="1:256" s="119" customFormat="1" x14ac:dyDescent="0.2">
      <c r="A8" s="267" t="str">
        <f>'IO 01 IO 01 Pol'!B93</f>
        <v>2</v>
      </c>
      <c r="B8" s="62" t="str">
        <f>'IO 01 IO 01 Pol'!C93</f>
        <v>Základy a zvláštní zakládání</v>
      </c>
      <c r="D8" s="196"/>
      <c r="E8" s="268">
        <f>'IO 01 IO 01 Pol'!BA97</f>
        <v>0</v>
      </c>
      <c r="F8" s="269">
        <f>'IO 01 IO 01 Pol'!BB97</f>
        <v>0</v>
      </c>
      <c r="G8" s="269">
        <f>'IO 01 IO 01 Pol'!BC97</f>
        <v>0</v>
      </c>
      <c r="H8" s="269">
        <f>'IO 01 IO 01 Pol'!BD97</f>
        <v>0</v>
      </c>
      <c r="I8" s="270">
        <f>'IO 01 IO 01 Pol'!BE97</f>
        <v>0</v>
      </c>
    </row>
    <row r="9" spans="1:256" s="119" customFormat="1" x14ac:dyDescent="0.2">
      <c r="A9" s="267" t="str">
        <f>'IO 01 IO 01 Pol'!B98</f>
        <v>4</v>
      </c>
      <c r="B9" s="62" t="str">
        <f>'IO 01 IO 01 Pol'!C98</f>
        <v>Vodorovné konstrukce</v>
      </c>
      <c r="D9" s="196"/>
      <c r="E9" s="268">
        <f>'IO 01 IO 01 Pol'!BA110</f>
        <v>0</v>
      </c>
      <c r="F9" s="269">
        <f>'IO 01 IO 01 Pol'!BB110</f>
        <v>0</v>
      </c>
      <c r="G9" s="269">
        <f>'IO 01 IO 01 Pol'!BC110</f>
        <v>0</v>
      </c>
      <c r="H9" s="269">
        <f>'IO 01 IO 01 Pol'!BD110</f>
        <v>0</v>
      </c>
      <c r="I9" s="270">
        <f>'IO 01 IO 01 Pol'!BE110</f>
        <v>0</v>
      </c>
    </row>
    <row r="10" spans="1:256" s="119" customFormat="1" x14ac:dyDescent="0.2">
      <c r="A10" s="267" t="str">
        <f>'IO 01 IO 01 Pol'!B111</f>
        <v>5</v>
      </c>
      <c r="B10" s="62" t="str">
        <f>'IO 01 IO 01 Pol'!C111</f>
        <v>Komunikace</v>
      </c>
      <c r="D10" s="196"/>
      <c r="E10" s="268">
        <f>'IO 01 IO 01 Pol'!BA151</f>
        <v>0</v>
      </c>
      <c r="F10" s="269">
        <f>'IO 01 IO 01 Pol'!BB151</f>
        <v>0</v>
      </c>
      <c r="G10" s="269">
        <f>'IO 01 IO 01 Pol'!BC151</f>
        <v>0</v>
      </c>
      <c r="H10" s="269">
        <f>'IO 01 IO 01 Pol'!BD151</f>
        <v>0</v>
      </c>
      <c r="I10" s="270">
        <f>'IO 01 IO 01 Pol'!BE151</f>
        <v>0</v>
      </c>
    </row>
    <row r="11" spans="1:256" s="119" customFormat="1" x14ac:dyDescent="0.2">
      <c r="A11" s="267" t="str">
        <f>'IO 01 IO 01 Pol'!B152</f>
        <v>8</v>
      </c>
      <c r="B11" s="62" t="str">
        <f>'IO 01 IO 01 Pol'!C152</f>
        <v>Trubní vedení</v>
      </c>
      <c r="D11" s="196"/>
      <c r="E11" s="268">
        <f>'IO 01 IO 01 Pol'!BA240</f>
        <v>0</v>
      </c>
      <c r="F11" s="269">
        <f>'IO 01 IO 01 Pol'!BB240</f>
        <v>0</v>
      </c>
      <c r="G11" s="269">
        <f>'IO 01 IO 01 Pol'!BC240</f>
        <v>0</v>
      </c>
      <c r="H11" s="269">
        <f>'IO 01 IO 01 Pol'!BD240</f>
        <v>0</v>
      </c>
      <c r="I11" s="270">
        <f>'IO 01 IO 01 Pol'!BE240</f>
        <v>0</v>
      </c>
    </row>
    <row r="12" spans="1:256" s="119" customFormat="1" ht="13.5" thickBot="1" x14ac:dyDescent="0.25">
      <c r="A12" s="267" t="str">
        <f>'IO 01 IO 01 Pol'!B241</f>
        <v>99</v>
      </c>
      <c r="B12" s="62" t="str">
        <f>'IO 01 IO 01 Pol'!C241</f>
        <v>Staveništní přesun hmot</v>
      </c>
      <c r="D12" s="196"/>
      <c r="E12" s="268">
        <f>'IO 01 IO 01 Pol'!BA243</f>
        <v>0</v>
      </c>
      <c r="F12" s="269">
        <f>'IO 01 IO 01 Pol'!BB243</f>
        <v>0</v>
      </c>
      <c r="G12" s="269">
        <f>'IO 01 IO 01 Pol'!BC243</f>
        <v>0</v>
      </c>
      <c r="H12" s="269">
        <f>'IO 01 IO 01 Pol'!BD243</f>
        <v>0</v>
      </c>
      <c r="I12" s="270">
        <f>'IO 01 IO 01 Pol'!BE243</f>
        <v>0</v>
      </c>
    </row>
    <row r="13" spans="1:256" ht="13.5" thickBot="1" x14ac:dyDescent="0.25">
      <c r="A13" s="197"/>
      <c r="B13" s="198" t="s">
        <v>75</v>
      </c>
      <c r="C13" s="198"/>
      <c r="D13" s="199"/>
      <c r="E13" s="200">
        <f>SUM(E7:E12)</f>
        <v>0</v>
      </c>
      <c r="F13" s="201">
        <f>SUM(F7:F12)</f>
        <v>0</v>
      </c>
      <c r="G13" s="201">
        <f>SUM(G7:G12)</f>
        <v>0</v>
      </c>
      <c r="H13" s="201">
        <f>SUM(H7:H12)</f>
        <v>0</v>
      </c>
      <c r="I13" s="202">
        <f>SUM(I7:I12)</f>
        <v>0</v>
      </c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/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 s="14"/>
      <c r="FG13" s="14"/>
      <c r="FH13" s="14"/>
      <c r="FI13" s="14"/>
      <c r="FJ13" s="14"/>
      <c r="FK13" s="14"/>
      <c r="FL13" s="14"/>
      <c r="FM13" s="14"/>
      <c r="FN13" s="14"/>
      <c r="FO13" s="14"/>
      <c r="FP13" s="14"/>
      <c r="FQ13" s="14"/>
      <c r="FR13" s="14"/>
      <c r="FS13" s="14"/>
      <c r="FT13" s="14"/>
      <c r="FU13" s="14"/>
      <c r="FV13" s="14"/>
      <c r="FW13" s="14"/>
      <c r="FX13" s="14"/>
      <c r="FY13" s="14"/>
      <c r="FZ13" s="14"/>
      <c r="GA13" s="14"/>
      <c r="GB13" s="14"/>
      <c r="GC13" s="14"/>
      <c r="GD13" s="14"/>
      <c r="GE13" s="14"/>
      <c r="GF13" s="14"/>
      <c r="GG13" s="14"/>
      <c r="GH13" s="14"/>
      <c r="GI13" s="14"/>
      <c r="GJ13" s="14"/>
      <c r="GK13" s="14"/>
      <c r="GL13" s="14"/>
      <c r="GM13" s="14"/>
      <c r="GN13" s="14"/>
      <c r="GO13" s="14"/>
      <c r="GP13" s="14"/>
      <c r="GQ13" s="14"/>
      <c r="GR13" s="14"/>
      <c r="GS13" s="14"/>
      <c r="GT13" s="14"/>
      <c r="GU13" s="14"/>
      <c r="GV13" s="14"/>
      <c r="GW13" s="14"/>
      <c r="GX13" s="14"/>
      <c r="GY13" s="14"/>
      <c r="GZ13" s="14"/>
      <c r="HA13" s="14"/>
      <c r="HB13" s="14"/>
      <c r="HC13" s="14"/>
      <c r="HD13" s="14"/>
      <c r="HE13" s="14"/>
      <c r="HF13" s="14"/>
      <c r="HG13" s="14"/>
      <c r="HH13" s="14"/>
      <c r="HI13" s="14"/>
      <c r="HJ13" s="14"/>
      <c r="HK13" s="14"/>
      <c r="HL13" s="14"/>
      <c r="HM13" s="14"/>
      <c r="HN13" s="14"/>
      <c r="HO13" s="14"/>
      <c r="HP13" s="14"/>
      <c r="HQ13" s="14"/>
      <c r="HR13" s="14"/>
      <c r="HS13" s="14"/>
      <c r="HT13" s="14"/>
      <c r="HU13" s="14"/>
      <c r="HV13" s="14"/>
      <c r="HW13" s="14"/>
      <c r="HX13" s="14"/>
      <c r="HY13" s="14"/>
      <c r="HZ13" s="14"/>
      <c r="IA13" s="14"/>
      <c r="IB13" s="14"/>
      <c r="IC13" s="14"/>
      <c r="ID13" s="14"/>
      <c r="IE13" s="14"/>
      <c r="IF13" s="14"/>
      <c r="IG13" s="14"/>
      <c r="IH13" s="14"/>
      <c r="II13" s="14"/>
      <c r="IJ13" s="14"/>
      <c r="IK13" s="14"/>
      <c r="IL13" s="14"/>
      <c r="IM13" s="14"/>
      <c r="IN13" s="14"/>
      <c r="IO13" s="14"/>
      <c r="IP13" s="14"/>
      <c r="IQ13" s="14"/>
      <c r="IR13" s="14"/>
      <c r="IS13" s="14"/>
      <c r="IT13" s="14"/>
      <c r="IU13" s="14"/>
      <c r="IV13" s="14"/>
    </row>
    <row r="14" spans="1:256" x14ac:dyDescent="0.2">
      <c r="A14" s="119"/>
      <c r="B14" s="119"/>
      <c r="C14" s="119"/>
      <c r="D14" s="119"/>
      <c r="E14" s="119"/>
      <c r="F14" s="119"/>
      <c r="G14" s="119"/>
      <c r="H14" s="119"/>
      <c r="I14" s="119"/>
    </row>
    <row r="15" spans="1:256" ht="18" x14ac:dyDescent="0.25">
      <c r="A15" s="280"/>
      <c r="B15" s="280"/>
      <c r="C15" s="280"/>
      <c r="D15" s="280"/>
      <c r="E15" s="280"/>
      <c r="F15" s="280"/>
      <c r="G15" s="281"/>
      <c r="H15" s="280"/>
      <c r="I15" s="280"/>
      <c r="BA15" s="125"/>
      <c r="BB15" s="125"/>
      <c r="BC15" s="125"/>
      <c r="BD15" s="125"/>
      <c r="BE15" s="125"/>
    </row>
    <row r="16" spans="1:256" x14ac:dyDescent="0.2">
      <c r="A16" s="164"/>
      <c r="B16" s="164"/>
      <c r="C16" s="164"/>
      <c r="D16" s="164"/>
      <c r="E16" s="164"/>
      <c r="F16" s="164"/>
      <c r="G16" s="164"/>
      <c r="H16" s="164"/>
      <c r="I16" s="164"/>
    </row>
    <row r="17" spans="1:53" x14ac:dyDescent="0.2">
      <c r="A17" s="282"/>
      <c r="B17" s="282"/>
      <c r="C17" s="282"/>
      <c r="D17" s="164"/>
      <c r="E17" s="283"/>
      <c r="F17" s="283"/>
      <c r="G17" s="284"/>
      <c r="H17" s="285"/>
      <c r="I17" s="285"/>
    </row>
    <row r="18" spans="1:53" x14ac:dyDescent="0.2">
      <c r="A18" s="164"/>
      <c r="B18" s="164"/>
      <c r="C18" s="164"/>
      <c r="D18" s="164"/>
      <c r="E18" s="286"/>
      <c r="F18" s="287"/>
      <c r="G18" s="286"/>
      <c r="H18" s="288"/>
      <c r="I18" s="286"/>
      <c r="BA18" s="1">
        <v>8</v>
      </c>
    </row>
    <row r="19" spans="1:53" x14ac:dyDescent="0.2">
      <c r="A19" s="164"/>
      <c r="B19" s="282"/>
      <c r="C19" s="164"/>
      <c r="D19" s="289"/>
      <c r="E19" s="289"/>
      <c r="F19" s="289"/>
      <c r="G19" s="289"/>
      <c r="H19" s="316"/>
      <c r="I19" s="316"/>
    </row>
    <row r="21" spans="1:53" x14ac:dyDescent="0.2">
      <c r="B21" s="14"/>
      <c r="F21" s="203"/>
      <c r="G21" s="204"/>
      <c r="H21" s="204"/>
      <c r="I21" s="46"/>
    </row>
    <row r="22" spans="1:53" x14ac:dyDescent="0.2">
      <c r="F22" s="203"/>
      <c r="G22" s="204"/>
      <c r="H22" s="204"/>
      <c r="I22" s="46"/>
    </row>
    <row r="23" spans="1:53" x14ac:dyDescent="0.2">
      <c r="F23" s="203"/>
      <c r="G23" s="204"/>
      <c r="H23" s="204"/>
      <c r="I23" s="46"/>
    </row>
    <row r="24" spans="1:53" x14ac:dyDescent="0.2">
      <c r="F24" s="203"/>
      <c r="G24" s="204"/>
      <c r="H24" s="204"/>
      <c r="I24" s="46"/>
    </row>
    <row r="25" spans="1:53" x14ac:dyDescent="0.2">
      <c r="F25" s="203"/>
      <c r="G25" s="204"/>
      <c r="H25" s="204"/>
      <c r="I25" s="46"/>
    </row>
    <row r="26" spans="1:53" x14ac:dyDescent="0.2">
      <c r="F26" s="203"/>
      <c r="G26" s="204"/>
      <c r="H26" s="204"/>
      <c r="I26" s="46"/>
    </row>
    <row r="27" spans="1:53" x14ac:dyDescent="0.2">
      <c r="F27" s="203"/>
      <c r="G27" s="204"/>
      <c r="H27" s="204"/>
      <c r="I27" s="46"/>
    </row>
    <row r="28" spans="1:53" x14ac:dyDescent="0.2">
      <c r="F28" s="203"/>
      <c r="G28" s="204"/>
      <c r="H28" s="204"/>
      <c r="I28" s="46"/>
    </row>
    <row r="29" spans="1:53" x14ac:dyDescent="0.2">
      <c r="F29" s="203"/>
      <c r="G29" s="204"/>
      <c r="H29" s="204"/>
      <c r="I29" s="46"/>
    </row>
    <row r="30" spans="1:53" x14ac:dyDescent="0.2">
      <c r="F30" s="203"/>
      <c r="G30" s="204"/>
      <c r="H30" s="204"/>
      <c r="I30" s="46"/>
    </row>
    <row r="31" spans="1:53" x14ac:dyDescent="0.2">
      <c r="F31" s="203"/>
      <c r="G31" s="204"/>
      <c r="H31" s="204"/>
      <c r="I31" s="46"/>
    </row>
    <row r="32" spans="1:53" x14ac:dyDescent="0.2">
      <c r="F32" s="203"/>
      <c r="G32" s="204"/>
      <c r="H32" s="204"/>
      <c r="I32" s="46"/>
    </row>
    <row r="33" spans="6:9" x14ac:dyDescent="0.2">
      <c r="F33" s="203"/>
      <c r="G33" s="204"/>
      <c r="H33" s="204"/>
      <c r="I33" s="46"/>
    </row>
    <row r="34" spans="6:9" x14ac:dyDescent="0.2">
      <c r="F34" s="203"/>
      <c r="G34" s="204"/>
      <c r="H34" s="204"/>
      <c r="I34" s="46"/>
    </row>
    <row r="35" spans="6:9" x14ac:dyDescent="0.2">
      <c r="F35" s="203"/>
      <c r="G35" s="204"/>
      <c r="H35" s="204"/>
      <c r="I35" s="46"/>
    </row>
    <row r="36" spans="6:9" x14ac:dyDescent="0.2">
      <c r="F36" s="203"/>
      <c r="G36" s="204"/>
      <c r="H36" s="204"/>
      <c r="I36" s="46"/>
    </row>
    <row r="37" spans="6:9" x14ac:dyDescent="0.2">
      <c r="F37" s="203"/>
      <c r="G37" s="204"/>
      <c r="H37" s="204"/>
      <c r="I37" s="46"/>
    </row>
    <row r="38" spans="6:9" x14ac:dyDescent="0.2">
      <c r="F38" s="203"/>
      <c r="G38" s="204"/>
      <c r="H38" s="204"/>
      <c r="I38" s="46"/>
    </row>
    <row r="39" spans="6:9" x14ac:dyDescent="0.2">
      <c r="F39" s="203"/>
      <c r="G39" s="204"/>
      <c r="H39" s="204"/>
      <c r="I39" s="46"/>
    </row>
    <row r="40" spans="6:9" x14ac:dyDescent="0.2">
      <c r="F40" s="203"/>
      <c r="G40" s="204"/>
      <c r="H40" s="204"/>
      <c r="I40" s="46"/>
    </row>
    <row r="41" spans="6:9" x14ac:dyDescent="0.2">
      <c r="F41" s="203"/>
      <c r="G41" s="204"/>
      <c r="H41" s="204"/>
      <c r="I41" s="46"/>
    </row>
    <row r="42" spans="6:9" x14ac:dyDescent="0.2">
      <c r="F42" s="203"/>
      <c r="G42" s="204"/>
      <c r="H42" s="204"/>
      <c r="I42" s="46"/>
    </row>
    <row r="43" spans="6:9" x14ac:dyDescent="0.2">
      <c r="F43" s="203"/>
      <c r="G43" s="204"/>
      <c r="H43" s="204"/>
      <c r="I43" s="46"/>
    </row>
    <row r="44" spans="6:9" x14ac:dyDescent="0.2">
      <c r="F44" s="203"/>
      <c r="G44" s="204"/>
      <c r="H44" s="204"/>
      <c r="I44" s="46"/>
    </row>
    <row r="45" spans="6:9" x14ac:dyDescent="0.2">
      <c r="F45" s="203"/>
      <c r="G45" s="204"/>
      <c r="H45" s="204"/>
      <c r="I45" s="46"/>
    </row>
    <row r="46" spans="6:9" x14ac:dyDescent="0.2">
      <c r="F46" s="203"/>
      <c r="G46" s="204"/>
      <c r="H46" s="204"/>
      <c r="I46" s="46"/>
    </row>
    <row r="47" spans="6:9" x14ac:dyDescent="0.2">
      <c r="F47" s="203"/>
      <c r="G47" s="204"/>
      <c r="H47" s="204"/>
      <c r="I47" s="46"/>
    </row>
    <row r="48" spans="6:9" x14ac:dyDescent="0.2">
      <c r="F48" s="203"/>
      <c r="G48" s="204"/>
      <c r="H48" s="204"/>
      <c r="I48" s="46"/>
    </row>
    <row r="49" spans="6:9" x14ac:dyDescent="0.2">
      <c r="F49" s="203"/>
      <c r="G49" s="204"/>
      <c r="H49" s="204"/>
      <c r="I49" s="46"/>
    </row>
    <row r="50" spans="6:9" x14ac:dyDescent="0.2">
      <c r="F50" s="203"/>
      <c r="G50" s="204"/>
      <c r="H50" s="204"/>
      <c r="I50" s="46"/>
    </row>
    <row r="51" spans="6:9" x14ac:dyDescent="0.2">
      <c r="F51" s="203"/>
      <c r="G51" s="204"/>
      <c r="H51" s="204"/>
      <c r="I51" s="46"/>
    </row>
    <row r="52" spans="6:9" x14ac:dyDescent="0.2">
      <c r="F52" s="203"/>
      <c r="G52" s="204"/>
      <c r="H52" s="204"/>
      <c r="I52" s="46"/>
    </row>
    <row r="53" spans="6:9" x14ac:dyDescent="0.2">
      <c r="F53" s="203"/>
      <c r="G53" s="204"/>
      <c r="H53" s="204"/>
      <c r="I53" s="46"/>
    </row>
    <row r="54" spans="6:9" x14ac:dyDescent="0.2">
      <c r="F54" s="203"/>
      <c r="G54" s="204"/>
      <c r="H54" s="204"/>
      <c r="I54" s="46"/>
    </row>
    <row r="55" spans="6:9" x14ac:dyDescent="0.2">
      <c r="F55" s="203"/>
      <c r="G55" s="204"/>
      <c r="H55" s="204"/>
      <c r="I55" s="46"/>
    </row>
    <row r="56" spans="6:9" x14ac:dyDescent="0.2">
      <c r="F56" s="203"/>
      <c r="G56" s="204"/>
      <c r="H56" s="204"/>
      <c r="I56" s="46"/>
    </row>
    <row r="57" spans="6:9" x14ac:dyDescent="0.2">
      <c r="F57" s="203"/>
      <c r="G57" s="204"/>
      <c r="H57" s="204"/>
      <c r="I57" s="46"/>
    </row>
    <row r="58" spans="6:9" x14ac:dyDescent="0.2">
      <c r="F58" s="203"/>
      <c r="G58" s="204"/>
      <c r="H58" s="204"/>
      <c r="I58" s="46"/>
    </row>
    <row r="59" spans="6:9" x14ac:dyDescent="0.2">
      <c r="F59" s="203"/>
      <c r="G59" s="204"/>
      <c r="H59" s="204"/>
      <c r="I59" s="46"/>
    </row>
    <row r="60" spans="6:9" x14ac:dyDescent="0.2">
      <c r="F60" s="203"/>
      <c r="G60" s="204"/>
      <c r="H60" s="204"/>
      <c r="I60" s="46"/>
    </row>
    <row r="61" spans="6:9" x14ac:dyDescent="0.2">
      <c r="F61" s="203"/>
      <c r="G61" s="204"/>
      <c r="H61" s="204"/>
      <c r="I61" s="46"/>
    </row>
    <row r="62" spans="6:9" x14ac:dyDescent="0.2">
      <c r="F62" s="203"/>
      <c r="G62" s="204"/>
      <c r="H62" s="204"/>
      <c r="I62" s="46"/>
    </row>
    <row r="63" spans="6:9" x14ac:dyDescent="0.2">
      <c r="F63" s="203"/>
      <c r="G63" s="204"/>
      <c r="H63" s="204"/>
      <c r="I63" s="46"/>
    </row>
    <row r="64" spans="6:9" x14ac:dyDescent="0.2">
      <c r="F64" s="203"/>
      <c r="G64" s="204"/>
      <c r="H64" s="204"/>
      <c r="I64" s="46"/>
    </row>
    <row r="65" spans="6:9" x14ac:dyDescent="0.2">
      <c r="F65" s="203"/>
      <c r="G65" s="204"/>
      <c r="H65" s="204"/>
      <c r="I65" s="46"/>
    </row>
    <row r="66" spans="6:9" x14ac:dyDescent="0.2">
      <c r="F66" s="203"/>
      <c r="G66" s="204"/>
      <c r="H66" s="204"/>
      <c r="I66" s="46"/>
    </row>
    <row r="67" spans="6:9" x14ac:dyDescent="0.2">
      <c r="F67" s="203"/>
      <c r="G67" s="204"/>
      <c r="H67" s="204"/>
      <c r="I67" s="46"/>
    </row>
    <row r="68" spans="6:9" x14ac:dyDescent="0.2">
      <c r="F68" s="203"/>
      <c r="G68" s="204"/>
      <c r="H68" s="204"/>
      <c r="I68" s="46"/>
    </row>
    <row r="69" spans="6:9" x14ac:dyDescent="0.2">
      <c r="F69" s="203"/>
      <c r="G69" s="204"/>
      <c r="H69" s="204"/>
      <c r="I69" s="46"/>
    </row>
    <row r="70" spans="6:9" x14ac:dyDescent="0.2">
      <c r="F70" s="203"/>
      <c r="G70" s="204"/>
      <c r="H70" s="204"/>
      <c r="I70" s="46"/>
    </row>
  </sheetData>
  <mergeCells count="4">
    <mergeCell ref="A1:B1"/>
    <mergeCell ref="A2:B2"/>
    <mergeCell ref="G2:I2"/>
    <mergeCell ref="H19:I19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CE,Tučné"BUILDpower,  © RTS, a.s.&amp;R&amp;"Arial,Obyčejné"Strana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B316"/>
  <sheetViews>
    <sheetView showGridLines="0" showZeros="0" tabSelected="1" zoomScaleNormal="100" zoomScaleSheetLayoutView="100" workbookViewId="0">
      <selection activeCell="C13" sqref="C13:G13"/>
    </sheetView>
  </sheetViews>
  <sheetFormatPr defaultRowHeight="12.75" x14ac:dyDescent="0.2"/>
  <cols>
    <col min="1" max="1" width="4.42578125" style="205" customWidth="1"/>
    <col min="2" max="2" width="11.5703125" style="205" customWidth="1"/>
    <col min="3" max="3" width="40.42578125" style="205" customWidth="1"/>
    <col min="4" max="4" width="5.5703125" style="205" customWidth="1"/>
    <col min="5" max="5" width="8.5703125" style="215" customWidth="1"/>
    <col min="6" max="6" width="9.85546875" style="205" customWidth="1"/>
    <col min="7" max="7" width="12.85546875" style="205" customWidth="1"/>
    <col min="8" max="8" width="11.7109375" style="205" hidden="1" customWidth="1"/>
    <col min="9" max="9" width="11.5703125" style="205" hidden="1" customWidth="1"/>
    <col min="10" max="10" width="11" style="205" hidden="1" customWidth="1"/>
    <col min="11" max="11" width="10.42578125" style="205" hidden="1" customWidth="1"/>
    <col min="12" max="12" width="75.42578125" style="205" customWidth="1"/>
    <col min="13" max="13" width="45.28515625" style="205" customWidth="1"/>
    <col min="14" max="256" width="9.140625" style="205"/>
    <col min="257" max="257" width="4.42578125" style="205" customWidth="1"/>
    <col min="258" max="258" width="11.5703125" style="205" customWidth="1"/>
    <col min="259" max="259" width="40.42578125" style="205" customWidth="1"/>
    <col min="260" max="260" width="5.5703125" style="205" customWidth="1"/>
    <col min="261" max="261" width="8.5703125" style="205" customWidth="1"/>
    <col min="262" max="262" width="9.85546875" style="205" customWidth="1"/>
    <col min="263" max="263" width="13.85546875" style="205" customWidth="1"/>
    <col min="264" max="264" width="11.7109375" style="205" customWidth="1"/>
    <col min="265" max="265" width="11.5703125" style="205" customWidth="1"/>
    <col min="266" max="266" width="11" style="205" customWidth="1"/>
    <col min="267" max="267" width="10.42578125" style="205" customWidth="1"/>
    <col min="268" max="268" width="75.42578125" style="205" customWidth="1"/>
    <col min="269" max="269" width="45.28515625" style="205" customWidth="1"/>
    <col min="270" max="512" width="9.140625" style="205"/>
    <col min="513" max="513" width="4.42578125" style="205" customWidth="1"/>
    <col min="514" max="514" width="11.5703125" style="205" customWidth="1"/>
    <col min="515" max="515" width="40.42578125" style="205" customWidth="1"/>
    <col min="516" max="516" width="5.5703125" style="205" customWidth="1"/>
    <col min="517" max="517" width="8.5703125" style="205" customWidth="1"/>
    <col min="518" max="518" width="9.85546875" style="205" customWidth="1"/>
    <col min="519" max="519" width="13.85546875" style="205" customWidth="1"/>
    <col min="520" max="520" width="11.7109375" style="205" customWidth="1"/>
    <col min="521" max="521" width="11.5703125" style="205" customWidth="1"/>
    <col min="522" max="522" width="11" style="205" customWidth="1"/>
    <col min="523" max="523" width="10.42578125" style="205" customWidth="1"/>
    <col min="524" max="524" width="75.42578125" style="205" customWidth="1"/>
    <col min="525" max="525" width="45.28515625" style="205" customWidth="1"/>
    <col min="526" max="768" width="9.140625" style="205"/>
    <col min="769" max="769" width="4.42578125" style="205" customWidth="1"/>
    <col min="770" max="770" width="11.5703125" style="205" customWidth="1"/>
    <col min="771" max="771" width="40.42578125" style="205" customWidth="1"/>
    <col min="772" max="772" width="5.5703125" style="205" customWidth="1"/>
    <col min="773" max="773" width="8.5703125" style="205" customWidth="1"/>
    <col min="774" max="774" width="9.85546875" style="205" customWidth="1"/>
    <col min="775" max="775" width="13.85546875" style="205" customWidth="1"/>
    <col min="776" max="776" width="11.7109375" style="205" customWidth="1"/>
    <col min="777" max="777" width="11.5703125" style="205" customWidth="1"/>
    <col min="778" max="778" width="11" style="205" customWidth="1"/>
    <col min="779" max="779" width="10.42578125" style="205" customWidth="1"/>
    <col min="780" max="780" width="75.42578125" style="205" customWidth="1"/>
    <col min="781" max="781" width="45.28515625" style="205" customWidth="1"/>
    <col min="782" max="1024" width="9.140625" style="205"/>
    <col min="1025" max="1025" width="4.42578125" style="205" customWidth="1"/>
    <col min="1026" max="1026" width="11.5703125" style="205" customWidth="1"/>
    <col min="1027" max="1027" width="40.42578125" style="205" customWidth="1"/>
    <col min="1028" max="1028" width="5.5703125" style="205" customWidth="1"/>
    <col min="1029" max="1029" width="8.5703125" style="205" customWidth="1"/>
    <col min="1030" max="1030" width="9.85546875" style="205" customWidth="1"/>
    <col min="1031" max="1031" width="13.85546875" style="205" customWidth="1"/>
    <col min="1032" max="1032" width="11.7109375" style="205" customWidth="1"/>
    <col min="1033" max="1033" width="11.5703125" style="205" customWidth="1"/>
    <col min="1034" max="1034" width="11" style="205" customWidth="1"/>
    <col min="1035" max="1035" width="10.42578125" style="205" customWidth="1"/>
    <col min="1036" max="1036" width="75.42578125" style="205" customWidth="1"/>
    <col min="1037" max="1037" width="45.28515625" style="205" customWidth="1"/>
    <col min="1038" max="1280" width="9.140625" style="205"/>
    <col min="1281" max="1281" width="4.42578125" style="205" customWidth="1"/>
    <col min="1282" max="1282" width="11.5703125" style="205" customWidth="1"/>
    <col min="1283" max="1283" width="40.42578125" style="205" customWidth="1"/>
    <col min="1284" max="1284" width="5.5703125" style="205" customWidth="1"/>
    <col min="1285" max="1285" width="8.5703125" style="205" customWidth="1"/>
    <col min="1286" max="1286" width="9.85546875" style="205" customWidth="1"/>
    <col min="1287" max="1287" width="13.85546875" style="205" customWidth="1"/>
    <col min="1288" max="1288" width="11.7109375" style="205" customWidth="1"/>
    <col min="1289" max="1289" width="11.5703125" style="205" customWidth="1"/>
    <col min="1290" max="1290" width="11" style="205" customWidth="1"/>
    <col min="1291" max="1291" width="10.42578125" style="205" customWidth="1"/>
    <col min="1292" max="1292" width="75.42578125" style="205" customWidth="1"/>
    <col min="1293" max="1293" width="45.28515625" style="205" customWidth="1"/>
    <col min="1294" max="1536" width="9.140625" style="205"/>
    <col min="1537" max="1537" width="4.42578125" style="205" customWidth="1"/>
    <col min="1538" max="1538" width="11.5703125" style="205" customWidth="1"/>
    <col min="1539" max="1539" width="40.42578125" style="205" customWidth="1"/>
    <col min="1540" max="1540" width="5.5703125" style="205" customWidth="1"/>
    <col min="1541" max="1541" width="8.5703125" style="205" customWidth="1"/>
    <col min="1542" max="1542" width="9.85546875" style="205" customWidth="1"/>
    <col min="1543" max="1543" width="13.85546875" style="205" customWidth="1"/>
    <col min="1544" max="1544" width="11.7109375" style="205" customWidth="1"/>
    <col min="1545" max="1545" width="11.5703125" style="205" customWidth="1"/>
    <col min="1546" max="1546" width="11" style="205" customWidth="1"/>
    <col min="1547" max="1547" width="10.42578125" style="205" customWidth="1"/>
    <col min="1548" max="1548" width="75.42578125" style="205" customWidth="1"/>
    <col min="1549" max="1549" width="45.28515625" style="205" customWidth="1"/>
    <col min="1550" max="1792" width="9.140625" style="205"/>
    <col min="1793" max="1793" width="4.42578125" style="205" customWidth="1"/>
    <col min="1794" max="1794" width="11.5703125" style="205" customWidth="1"/>
    <col min="1795" max="1795" width="40.42578125" style="205" customWidth="1"/>
    <col min="1796" max="1796" width="5.5703125" style="205" customWidth="1"/>
    <col min="1797" max="1797" width="8.5703125" style="205" customWidth="1"/>
    <col min="1798" max="1798" width="9.85546875" style="205" customWidth="1"/>
    <col min="1799" max="1799" width="13.85546875" style="205" customWidth="1"/>
    <col min="1800" max="1800" width="11.7109375" style="205" customWidth="1"/>
    <col min="1801" max="1801" width="11.5703125" style="205" customWidth="1"/>
    <col min="1802" max="1802" width="11" style="205" customWidth="1"/>
    <col min="1803" max="1803" width="10.42578125" style="205" customWidth="1"/>
    <col min="1804" max="1804" width="75.42578125" style="205" customWidth="1"/>
    <col min="1805" max="1805" width="45.28515625" style="205" customWidth="1"/>
    <col min="1806" max="2048" width="9.140625" style="205"/>
    <col min="2049" max="2049" width="4.42578125" style="205" customWidth="1"/>
    <col min="2050" max="2050" width="11.5703125" style="205" customWidth="1"/>
    <col min="2051" max="2051" width="40.42578125" style="205" customWidth="1"/>
    <col min="2052" max="2052" width="5.5703125" style="205" customWidth="1"/>
    <col min="2053" max="2053" width="8.5703125" style="205" customWidth="1"/>
    <col min="2054" max="2054" width="9.85546875" style="205" customWidth="1"/>
    <col min="2055" max="2055" width="13.85546875" style="205" customWidth="1"/>
    <col min="2056" max="2056" width="11.7109375" style="205" customWidth="1"/>
    <col min="2057" max="2057" width="11.5703125" style="205" customWidth="1"/>
    <col min="2058" max="2058" width="11" style="205" customWidth="1"/>
    <col min="2059" max="2059" width="10.42578125" style="205" customWidth="1"/>
    <col min="2060" max="2060" width="75.42578125" style="205" customWidth="1"/>
    <col min="2061" max="2061" width="45.28515625" style="205" customWidth="1"/>
    <col min="2062" max="2304" width="9.140625" style="205"/>
    <col min="2305" max="2305" width="4.42578125" style="205" customWidth="1"/>
    <col min="2306" max="2306" width="11.5703125" style="205" customWidth="1"/>
    <col min="2307" max="2307" width="40.42578125" style="205" customWidth="1"/>
    <col min="2308" max="2308" width="5.5703125" style="205" customWidth="1"/>
    <col min="2309" max="2309" width="8.5703125" style="205" customWidth="1"/>
    <col min="2310" max="2310" width="9.85546875" style="205" customWidth="1"/>
    <col min="2311" max="2311" width="13.85546875" style="205" customWidth="1"/>
    <col min="2312" max="2312" width="11.7109375" style="205" customWidth="1"/>
    <col min="2313" max="2313" width="11.5703125" style="205" customWidth="1"/>
    <col min="2314" max="2314" width="11" style="205" customWidth="1"/>
    <col min="2315" max="2315" width="10.42578125" style="205" customWidth="1"/>
    <col min="2316" max="2316" width="75.42578125" style="205" customWidth="1"/>
    <col min="2317" max="2317" width="45.28515625" style="205" customWidth="1"/>
    <col min="2318" max="2560" width="9.140625" style="205"/>
    <col min="2561" max="2561" width="4.42578125" style="205" customWidth="1"/>
    <col min="2562" max="2562" width="11.5703125" style="205" customWidth="1"/>
    <col min="2563" max="2563" width="40.42578125" style="205" customWidth="1"/>
    <col min="2564" max="2564" width="5.5703125" style="205" customWidth="1"/>
    <col min="2565" max="2565" width="8.5703125" style="205" customWidth="1"/>
    <col min="2566" max="2566" width="9.85546875" style="205" customWidth="1"/>
    <col min="2567" max="2567" width="13.85546875" style="205" customWidth="1"/>
    <col min="2568" max="2568" width="11.7109375" style="205" customWidth="1"/>
    <col min="2569" max="2569" width="11.5703125" style="205" customWidth="1"/>
    <col min="2570" max="2570" width="11" style="205" customWidth="1"/>
    <col min="2571" max="2571" width="10.42578125" style="205" customWidth="1"/>
    <col min="2572" max="2572" width="75.42578125" style="205" customWidth="1"/>
    <col min="2573" max="2573" width="45.28515625" style="205" customWidth="1"/>
    <col min="2574" max="2816" width="9.140625" style="205"/>
    <col min="2817" max="2817" width="4.42578125" style="205" customWidth="1"/>
    <col min="2818" max="2818" width="11.5703125" style="205" customWidth="1"/>
    <col min="2819" max="2819" width="40.42578125" style="205" customWidth="1"/>
    <col min="2820" max="2820" width="5.5703125" style="205" customWidth="1"/>
    <col min="2821" max="2821" width="8.5703125" style="205" customWidth="1"/>
    <col min="2822" max="2822" width="9.85546875" style="205" customWidth="1"/>
    <col min="2823" max="2823" width="13.85546875" style="205" customWidth="1"/>
    <col min="2824" max="2824" width="11.7109375" style="205" customWidth="1"/>
    <col min="2825" max="2825" width="11.5703125" style="205" customWidth="1"/>
    <col min="2826" max="2826" width="11" style="205" customWidth="1"/>
    <col min="2827" max="2827" width="10.42578125" style="205" customWidth="1"/>
    <col min="2828" max="2828" width="75.42578125" style="205" customWidth="1"/>
    <col min="2829" max="2829" width="45.28515625" style="205" customWidth="1"/>
    <col min="2830" max="3072" width="9.140625" style="205"/>
    <col min="3073" max="3073" width="4.42578125" style="205" customWidth="1"/>
    <col min="3074" max="3074" width="11.5703125" style="205" customWidth="1"/>
    <col min="3075" max="3075" width="40.42578125" style="205" customWidth="1"/>
    <col min="3076" max="3076" width="5.5703125" style="205" customWidth="1"/>
    <col min="3077" max="3077" width="8.5703125" style="205" customWidth="1"/>
    <col min="3078" max="3078" width="9.85546875" style="205" customWidth="1"/>
    <col min="3079" max="3079" width="13.85546875" style="205" customWidth="1"/>
    <col min="3080" max="3080" width="11.7109375" style="205" customWidth="1"/>
    <col min="3081" max="3081" width="11.5703125" style="205" customWidth="1"/>
    <col min="3082" max="3082" width="11" style="205" customWidth="1"/>
    <col min="3083" max="3083" width="10.42578125" style="205" customWidth="1"/>
    <col min="3084" max="3084" width="75.42578125" style="205" customWidth="1"/>
    <col min="3085" max="3085" width="45.28515625" style="205" customWidth="1"/>
    <col min="3086" max="3328" width="9.140625" style="205"/>
    <col min="3329" max="3329" width="4.42578125" style="205" customWidth="1"/>
    <col min="3330" max="3330" width="11.5703125" style="205" customWidth="1"/>
    <col min="3331" max="3331" width="40.42578125" style="205" customWidth="1"/>
    <col min="3332" max="3332" width="5.5703125" style="205" customWidth="1"/>
    <col min="3333" max="3333" width="8.5703125" style="205" customWidth="1"/>
    <col min="3334" max="3334" width="9.85546875" style="205" customWidth="1"/>
    <col min="3335" max="3335" width="13.85546875" style="205" customWidth="1"/>
    <col min="3336" max="3336" width="11.7109375" style="205" customWidth="1"/>
    <col min="3337" max="3337" width="11.5703125" style="205" customWidth="1"/>
    <col min="3338" max="3338" width="11" style="205" customWidth="1"/>
    <col min="3339" max="3339" width="10.42578125" style="205" customWidth="1"/>
    <col min="3340" max="3340" width="75.42578125" style="205" customWidth="1"/>
    <col min="3341" max="3341" width="45.28515625" style="205" customWidth="1"/>
    <col min="3342" max="3584" width="9.140625" style="205"/>
    <col min="3585" max="3585" width="4.42578125" style="205" customWidth="1"/>
    <col min="3586" max="3586" width="11.5703125" style="205" customWidth="1"/>
    <col min="3587" max="3587" width="40.42578125" style="205" customWidth="1"/>
    <col min="3588" max="3588" width="5.5703125" style="205" customWidth="1"/>
    <col min="3589" max="3589" width="8.5703125" style="205" customWidth="1"/>
    <col min="3590" max="3590" width="9.85546875" style="205" customWidth="1"/>
    <col min="3591" max="3591" width="13.85546875" style="205" customWidth="1"/>
    <col min="3592" max="3592" width="11.7109375" style="205" customWidth="1"/>
    <col min="3593" max="3593" width="11.5703125" style="205" customWidth="1"/>
    <col min="3594" max="3594" width="11" style="205" customWidth="1"/>
    <col min="3595" max="3595" width="10.42578125" style="205" customWidth="1"/>
    <col min="3596" max="3596" width="75.42578125" style="205" customWidth="1"/>
    <col min="3597" max="3597" width="45.28515625" style="205" customWidth="1"/>
    <col min="3598" max="3840" width="9.140625" style="205"/>
    <col min="3841" max="3841" width="4.42578125" style="205" customWidth="1"/>
    <col min="3842" max="3842" width="11.5703125" style="205" customWidth="1"/>
    <col min="3843" max="3843" width="40.42578125" style="205" customWidth="1"/>
    <col min="3844" max="3844" width="5.5703125" style="205" customWidth="1"/>
    <col min="3845" max="3845" width="8.5703125" style="205" customWidth="1"/>
    <col min="3846" max="3846" width="9.85546875" style="205" customWidth="1"/>
    <col min="3847" max="3847" width="13.85546875" style="205" customWidth="1"/>
    <col min="3848" max="3848" width="11.7109375" style="205" customWidth="1"/>
    <col min="3849" max="3849" width="11.5703125" style="205" customWidth="1"/>
    <col min="3850" max="3850" width="11" style="205" customWidth="1"/>
    <col min="3851" max="3851" width="10.42578125" style="205" customWidth="1"/>
    <col min="3852" max="3852" width="75.42578125" style="205" customWidth="1"/>
    <col min="3853" max="3853" width="45.28515625" style="205" customWidth="1"/>
    <col min="3854" max="4096" width="9.140625" style="205"/>
    <col min="4097" max="4097" width="4.42578125" style="205" customWidth="1"/>
    <col min="4098" max="4098" width="11.5703125" style="205" customWidth="1"/>
    <col min="4099" max="4099" width="40.42578125" style="205" customWidth="1"/>
    <col min="4100" max="4100" width="5.5703125" style="205" customWidth="1"/>
    <col min="4101" max="4101" width="8.5703125" style="205" customWidth="1"/>
    <col min="4102" max="4102" width="9.85546875" style="205" customWidth="1"/>
    <col min="4103" max="4103" width="13.85546875" style="205" customWidth="1"/>
    <col min="4104" max="4104" width="11.7109375" style="205" customWidth="1"/>
    <col min="4105" max="4105" width="11.5703125" style="205" customWidth="1"/>
    <col min="4106" max="4106" width="11" style="205" customWidth="1"/>
    <col min="4107" max="4107" width="10.42578125" style="205" customWidth="1"/>
    <col min="4108" max="4108" width="75.42578125" style="205" customWidth="1"/>
    <col min="4109" max="4109" width="45.28515625" style="205" customWidth="1"/>
    <col min="4110" max="4352" width="9.140625" style="205"/>
    <col min="4353" max="4353" width="4.42578125" style="205" customWidth="1"/>
    <col min="4354" max="4354" width="11.5703125" style="205" customWidth="1"/>
    <col min="4355" max="4355" width="40.42578125" style="205" customWidth="1"/>
    <col min="4356" max="4356" width="5.5703125" style="205" customWidth="1"/>
    <col min="4357" max="4357" width="8.5703125" style="205" customWidth="1"/>
    <col min="4358" max="4358" width="9.85546875" style="205" customWidth="1"/>
    <col min="4359" max="4359" width="13.85546875" style="205" customWidth="1"/>
    <col min="4360" max="4360" width="11.7109375" style="205" customWidth="1"/>
    <col min="4361" max="4361" width="11.5703125" style="205" customWidth="1"/>
    <col min="4362" max="4362" width="11" style="205" customWidth="1"/>
    <col min="4363" max="4363" width="10.42578125" style="205" customWidth="1"/>
    <col min="4364" max="4364" width="75.42578125" style="205" customWidth="1"/>
    <col min="4365" max="4365" width="45.28515625" style="205" customWidth="1"/>
    <col min="4366" max="4608" width="9.140625" style="205"/>
    <col min="4609" max="4609" width="4.42578125" style="205" customWidth="1"/>
    <col min="4610" max="4610" width="11.5703125" style="205" customWidth="1"/>
    <col min="4611" max="4611" width="40.42578125" style="205" customWidth="1"/>
    <col min="4612" max="4612" width="5.5703125" style="205" customWidth="1"/>
    <col min="4613" max="4613" width="8.5703125" style="205" customWidth="1"/>
    <col min="4614" max="4614" width="9.85546875" style="205" customWidth="1"/>
    <col min="4615" max="4615" width="13.85546875" style="205" customWidth="1"/>
    <col min="4616" max="4616" width="11.7109375" style="205" customWidth="1"/>
    <col min="4617" max="4617" width="11.5703125" style="205" customWidth="1"/>
    <col min="4618" max="4618" width="11" style="205" customWidth="1"/>
    <col min="4619" max="4619" width="10.42578125" style="205" customWidth="1"/>
    <col min="4620" max="4620" width="75.42578125" style="205" customWidth="1"/>
    <col min="4621" max="4621" width="45.28515625" style="205" customWidth="1"/>
    <col min="4622" max="4864" width="9.140625" style="205"/>
    <col min="4865" max="4865" width="4.42578125" style="205" customWidth="1"/>
    <col min="4866" max="4866" width="11.5703125" style="205" customWidth="1"/>
    <col min="4867" max="4867" width="40.42578125" style="205" customWidth="1"/>
    <col min="4868" max="4868" width="5.5703125" style="205" customWidth="1"/>
    <col min="4869" max="4869" width="8.5703125" style="205" customWidth="1"/>
    <col min="4870" max="4870" width="9.85546875" style="205" customWidth="1"/>
    <col min="4871" max="4871" width="13.85546875" style="205" customWidth="1"/>
    <col min="4872" max="4872" width="11.7109375" style="205" customWidth="1"/>
    <col min="4873" max="4873" width="11.5703125" style="205" customWidth="1"/>
    <col min="4874" max="4874" width="11" style="205" customWidth="1"/>
    <col min="4875" max="4875" width="10.42578125" style="205" customWidth="1"/>
    <col min="4876" max="4876" width="75.42578125" style="205" customWidth="1"/>
    <col min="4877" max="4877" width="45.28515625" style="205" customWidth="1"/>
    <col min="4878" max="5120" width="9.140625" style="205"/>
    <col min="5121" max="5121" width="4.42578125" style="205" customWidth="1"/>
    <col min="5122" max="5122" width="11.5703125" style="205" customWidth="1"/>
    <col min="5123" max="5123" width="40.42578125" style="205" customWidth="1"/>
    <col min="5124" max="5124" width="5.5703125" style="205" customWidth="1"/>
    <col min="5125" max="5125" width="8.5703125" style="205" customWidth="1"/>
    <col min="5126" max="5126" width="9.85546875" style="205" customWidth="1"/>
    <col min="5127" max="5127" width="13.85546875" style="205" customWidth="1"/>
    <col min="5128" max="5128" width="11.7109375" style="205" customWidth="1"/>
    <col min="5129" max="5129" width="11.5703125" style="205" customWidth="1"/>
    <col min="5130" max="5130" width="11" style="205" customWidth="1"/>
    <col min="5131" max="5131" width="10.42578125" style="205" customWidth="1"/>
    <col min="5132" max="5132" width="75.42578125" style="205" customWidth="1"/>
    <col min="5133" max="5133" width="45.28515625" style="205" customWidth="1"/>
    <col min="5134" max="5376" width="9.140625" style="205"/>
    <col min="5377" max="5377" width="4.42578125" style="205" customWidth="1"/>
    <col min="5378" max="5378" width="11.5703125" style="205" customWidth="1"/>
    <col min="5379" max="5379" width="40.42578125" style="205" customWidth="1"/>
    <col min="5380" max="5380" width="5.5703125" style="205" customWidth="1"/>
    <col min="5381" max="5381" width="8.5703125" style="205" customWidth="1"/>
    <col min="5382" max="5382" width="9.85546875" style="205" customWidth="1"/>
    <col min="5383" max="5383" width="13.85546875" style="205" customWidth="1"/>
    <col min="5384" max="5384" width="11.7109375" style="205" customWidth="1"/>
    <col min="5385" max="5385" width="11.5703125" style="205" customWidth="1"/>
    <col min="5386" max="5386" width="11" style="205" customWidth="1"/>
    <col min="5387" max="5387" width="10.42578125" style="205" customWidth="1"/>
    <col min="5388" max="5388" width="75.42578125" style="205" customWidth="1"/>
    <col min="5389" max="5389" width="45.28515625" style="205" customWidth="1"/>
    <col min="5390" max="5632" width="9.140625" style="205"/>
    <col min="5633" max="5633" width="4.42578125" style="205" customWidth="1"/>
    <col min="5634" max="5634" width="11.5703125" style="205" customWidth="1"/>
    <col min="5635" max="5635" width="40.42578125" style="205" customWidth="1"/>
    <col min="5636" max="5636" width="5.5703125" style="205" customWidth="1"/>
    <col min="5637" max="5637" width="8.5703125" style="205" customWidth="1"/>
    <col min="5638" max="5638" width="9.85546875" style="205" customWidth="1"/>
    <col min="5639" max="5639" width="13.85546875" style="205" customWidth="1"/>
    <col min="5640" max="5640" width="11.7109375" style="205" customWidth="1"/>
    <col min="5641" max="5641" width="11.5703125" style="205" customWidth="1"/>
    <col min="5642" max="5642" width="11" style="205" customWidth="1"/>
    <col min="5643" max="5643" width="10.42578125" style="205" customWidth="1"/>
    <col min="5644" max="5644" width="75.42578125" style="205" customWidth="1"/>
    <col min="5645" max="5645" width="45.28515625" style="205" customWidth="1"/>
    <col min="5646" max="5888" width="9.140625" style="205"/>
    <col min="5889" max="5889" width="4.42578125" style="205" customWidth="1"/>
    <col min="5890" max="5890" width="11.5703125" style="205" customWidth="1"/>
    <col min="5891" max="5891" width="40.42578125" style="205" customWidth="1"/>
    <col min="5892" max="5892" width="5.5703125" style="205" customWidth="1"/>
    <col min="5893" max="5893" width="8.5703125" style="205" customWidth="1"/>
    <col min="5894" max="5894" width="9.85546875" style="205" customWidth="1"/>
    <col min="5895" max="5895" width="13.85546875" style="205" customWidth="1"/>
    <col min="5896" max="5896" width="11.7109375" style="205" customWidth="1"/>
    <col min="5897" max="5897" width="11.5703125" style="205" customWidth="1"/>
    <col min="5898" max="5898" width="11" style="205" customWidth="1"/>
    <col min="5899" max="5899" width="10.42578125" style="205" customWidth="1"/>
    <col min="5900" max="5900" width="75.42578125" style="205" customWidth="1"/>
    <col min="5901" max="5901" width="45.28515625" style="205" customWidth="1"/>
    <col min="5902" max="6144" width="9.140625" style="205"/>
    <col min="6145" max="6145" width="4.42578125" style="205" customWidth="1"/>
    <col min="6146" max="6146" width="11.5703125" style="205" customWidth="1"/>
    <col min="6147" max="6147" width="40.42578125" style="205" customWidth="1"/>
    <col min="6148" max="6148" width="5.5703125" style="205" customWidth="1"/>
    <col min="6149" max="6149" width="8.5703125" style="205" customWidth="1"/>
    <col min="6150" max="6150" width="9.85546875" style="205" customWidth="1"/>
    <col min="6151" max="6151" width="13.85546875" style="205" customWidth="1"/>
    <col min="6152" max="6152" width="11.7109375" style="205" customWidth="1"/>
    <col min="6153" max="6153" width="11.5703125" style="205" customWidth="1"/>
    <col min="6154" max="6154" width="11" style="205" customWidth="1"/>
    <col min="6155" max="6155" width="10.42578125" style="205" customWidth="1"/>
    <col min="6156" max="6156" width="75.42578125" style="205" customWidth="1"/>
    <col min="6157" max="6157" width="45.28515625" style="205" customWidth="1"/>
    <col min="6158" max="6400" width="9.140625" style="205"/>
    <col min="6401" max="6401" width="4.42578125" style="205" customWidth="1"/>
    <col min="6402" max="6402" width="11.5703125" style="205" customWidth="1"/>
    <col min="6403" max="6403" width="40.42578125" style="205" customWidth="1"/>
    <col min="6404" max="6404" width="5.5703125" style="205" customWidth="1"/>
    <col min="6405" max="6405" width="8.5703125" style="205" customWidth="1"/>
    <col min="6406" max="6406" width="9.85546875" style="205" customWidth="1"/>
    <col min="6407" max="6407" width="13.85546875" style="205" customWidth="1"/>
    <col min="6408" max="6408" width="11.7109375" style="205" customWidth="1"/>
    <col min="6409" max="6409" width="11.5703125" style="205" customWidth="1"/>
    <col min="6410" max="6410" width="11" style="205" customWidth="1"/>
    <col min="6411" max="6411" width="10.42578125" style="205" customWidth="1"/>
    <col min="6412" max="6412" width="75.42578125" style="205" customWidth="1"/>
    <col min="6413" max="6413" width="45.28515625" style="205" customWidth="1"/>
    <col min="6414" max="6656" width="9.140625" style="205"/>
    <col min="6657" max="6657" width="4.42578125" style="205" customWidth="1"/>
    <col min="6658" max="6658" width="11.5703125" style="205" customWidth="1"/>
    <col min="6659" max="6659" width="40.42578125" style="205" customWidth="1"/>
    <col min="6660" max="6660" width="5.5703125" style="205" customWidth="1"/>
    <col min="6661" max="6661" width="8.5703125" style="205" customWidth="1"/>
    <col min="6662" max="6662" width="9.85546875" style="205" customWidth="1"/>
    <col min="6663" max="6663" width="13.85546875" style="205" customWidth="1"/>
    <col min="6664" max="6664" width="11.7109375" style="205" customWidth="1"/>
    <col min="6665" max="6665" width="11.5703125" style="205" customWidth="1"/>
    <col min="6666" max="6666" width="11" style="205" customWidth="1"/>
    <col min="6667" max="6667" width="10.42578125" style="205" customWidth="1"/>
    <col min="6668" max="6668" width="75.42578125" style="205" customWidth="1"/>
    <col min="6669" max="6669" width="45.28515625" style="205" customWidth="1"/>
    <col min="6670" max="6912" width="9.140625" style="205"/>
    <col min="6913" max="6913" width="4.42578125" style="205" customWidth="1"/>
    <col min="6914" max="6914" width="11.5703125" style="205" customWidth="1"/>
    <col min="6915" max="6915" width="40.42578125" style="205" customWidth="1"/>
    <col min="6916" max="6916" width="5.5703125" style="205" customWidth="1"/>
    <col min="6917" max="6917" width="8.5703125" style="205" customWidth="1"/>
    <col min="6918" max="6918" width="9.85546875" style="205" customWidth="1"/>
    <col min="6919" max="6919" width="13.85546875" style="205" customWidth="1"/>
    <col min="6920" max="6920" width="11.7109375" style="205" customWidth="1"/>
    <col min="6921" max="6921" width="11.5703125" style="205" customWidth="1"/>
    <col min="6922" max="6922" width="11" style="205" customWidth="1"/>
    <col min="6923" max="6923" width="10.42578125" style="205" customWidth="1"/>
    <col min="6924" max="6924" width="75.42578125" style="205" customWidth="1"/>
    <col min="6925" max="6925" width="45.28515625" style="205" customWidth="1"/>
    <col min="6926" max="7168" width="9.140625" style="205"/>
    <col min="7169" max="7169" width="4.42578125" style="205" customWidth="1"/>
    <col min="7170" max="7170" width="11.5703125" style="205" customWidth="1"/>
    <col min="7171" max="7171" width="40.42578125" style="205" customWidth="1"/>
    <col min="7172" max="7172" width="5.5703125" style="205" customWidth="1"/>
    <col min="7173" max="7173" width="8.5703125" style="205" customWidth="1"/>
    <col min="7174" max="7174" width="9.85546875" style="205" customWidth="1"/>
    <col min="7175" max="7175" width="13.85546875" style="205" customWidth="1"/>
    <col min="7176" max="7176" width="11.7109375" style="205" customWidth="1"/>
    <col min="7177" max="7177" width="11.5703125" style="205" customWidth="1"/>
    <col min="7178" max="7178" width="11" style="205" customWidth="1"/>
    <col min="7179" max="7179" width="10.42578125" style="205" customWidth="1"/>
    <col min="7180" max="7180" width="75.42578125" style="205" customWidth="1"/>
    <col min="7181" max="7181" width="45.28515625" style="205" customWidth="1"/>
    <col min="7182" max="7424" width="9.140625" style="205"/>
    <col min="7425" max="7425" width="4.42578125" style="205" customWidth="1"/>
    <col min="7426" max="7426" width="11.5703125" style="205" customWidth="1"/>
    <col min="7427" max="7427" width="40.42578125" style="205" customWidth="1"/>
    <col min="7428" max="7428" width="5.5703125" style="205" customWidth="1"/>
    <col min="7429" max="7429" width="8.5703125" style="205" customWidth="1"/>
    <col min="7430" max="7430" width="9.85546875" style="205" customWidth="1"/>
    <col min="7431" max="7431" width="13.85546875" style="205" customWidth="1"/>
    <col min="7432" max="7432" width="11.7109375" style="205" customWidth="1"/>
    <col min="7433" max="7433" width="11.5703125" style="205" customWidth="1"/>
    <col min="7434" max="7434" width="11" style="205" customWidth="1"/>
    <col min="7435" max="7435" width="10.42578125" style="205" customWidth="1"/>
    <col min="7436" max="7436" width="75.42578125" style="205" customWidth="1"/>
    <col min="7437" max="7437" width="45.28515625" style="205" customWidth="1"/>
    <col min="7438" max="7680" width="9.140625" style="205"/>
    <col min="7681" max="7681" width="4.42578125" style="205" customWidth="1"/>
    <col min="7682" max="7682" width="11.5703125" style="205" customWidth="1"/>
    <col min="7683" max="7683" width="40.42578125" style="205" customWidth="1"/>
    <col min="7684" max="7684" width="5.5703125" style="205" customWidth="1"/>
    <col min="7685" max="7685" width="8.5703125" style="205" customWidth="1"/>
    <col min="7686" max="7686" width="9.85546875" style="205" customWidth="1"/>
    <col min="7687" max="7687" width="13.85546875" style="205" customWidth="1"/>
    <col min="7688" max="7688" width="11.7109375" style="205" customWidth="1"/>
    <col min="7689" max="7689" width="11.5703125" style="205" customWidth="1"/>
    <col min="7690" max="7690" width="11" style="205" customWidth="1"/>
    <col min="7691" max="7691" width="10.42578125" style="205" customWidth="1"/>
    <col min="7692" max="7692" width="75.42578125" style="205" customWidth="1"/>
    <col min="7693" max="7693" width="45.28515625" style="205" customWidth="1"/>
    <col min="7694" max="7936" width="9.140625" style="205"/>
    <col min="7937" max="7937" width="4.42578125" style="205" customWidth="1"/>
    <col min="7938" max="7938" width="11.5703125" style="205" customWidth="1"/>
    <col min="7939" max="7939" width="40.42578125" style="205" customWidth="1"/>
    <col min="7940" max="7940" width="5.5703125" style="205" customWidth="1"/>
    <col min="7941" max="7941" width="8.5703125" style="205" customWidth="1"/>
    <col min="7942" max="7942" width="9.85546875" style="205" customWidth="1"/>
    <col min="7943" max="7943" width="13.85546875" style="205" customWidth="1"/>
    <col min="7944" max="7944" width="11.7109375" style="205" customWidth="1"/>
    <col min="7945" max="7945" width="11.5703125" style="205" customWidth="1"/>
    <col min="7946" max="7946" width="11" style="205" customWidth="1"/>
    <col min="7947" max="7947" width="10.42578125" style="205" customWidth="1"/>
    <col min="7948" max="7948" width="75.42578125" style="205" customWidth="1"/>
    <col min="7949" max="7949" width="45.28515625" style="205" customWidth="1"/>
    <col min="7950" max="8192" width="9.140625" style="205"/>
    <col min="8193" max="8193" width="4.42578125" style="205" customWidth="1"/>
    <col min="8194" max="8194" width="11.5703125" style="205" customWidth="1"/>
    <col min="8195" max="8195" width="40.42578125" style="205" customWidth="1"/>
    <col min="8196" max="8196" width="5.5703125" style="205" customWidth="1"/>
    <col min="8197" max="8197" width="8.5703125" style="205" customWidth="1"/>
    <col min="8198" max="8198" width="9.85546875" style="205" customWidth="1"/>
    <col min="8199" max="8199" width="13.85546875" style="205" customWidth="1"/>
    <col min="8200" max="8200" width="11.7109375" style="205" customWidth="1"/>
    <col min="8201" max="8201" width="11.5703125" style="205" customWidth="1"/>
    <col min="8202" max="8202" width="11" style="205" customWidth="1"/>
    <col min="8203" max="8203" width="10.42578125" style="205" customWidth="1"/>
    <col min="8204" max="8204" width="75.42578125" style="205" customWidth="1"/>
    <col min="8205" max="8205" width="45.28515625" style="205" customWidth="1"/>
    <col min="8206" max="8448" width="9.140625" style="205"/>
    <col min="8449" max="8449" width="4.42578125" style="205" customWidth="1"/>
    <col min="8450" max="8450" width="11.5703125" style="205" customWidth="1"/>
    <col min="8451" max="8451" width="40.42578125" style="205" customWidth="1"/>
    <col min="8452" max="8452" width="5.5703125" style="205" customWidth="1"/>
    <col min="8453" max="8453" width="8.5703125" style="205" customWidth="1"/>
    <col min="8454" max="8454" width="9.85546875" style="205" customWidth="1"/>
    <col min="8455" max="8455" width="13.85546875" style="205" customWidth="1"/>
    <col min="8456" max="8456" width="11.7109375" style="205" customWidth="1"/>
    <col min="8457" max="8457" width="11.5703125" style="205" customWidth="1"/>
    <col min="8458" max="8458" width="11" style="205" customWidth="1"/>
    <col min="8459" max="8459" width="10.42578125" style="205" customWidth="1"/>
    <col min="8460" max="8460" width="75.42578125" style="205" customWidth="1"/>
    <col min="8461" max="8461" width="45.28515625" style="205" customWidth="1"/>
    <col min="8462" max="8704" width="9.140625" style="205"/>
    <col min="8705" max="8705" width="4.42578125" style="205" customWidth="1"/>
    <col min="8706" max="8706" width="11.5703125" style="205" customWidth="1"/>
    <col min="8707" max="8707" width="40.42578125" style="205" customWidth="1"/>
    <col min="8708" max="8708" width="5.5703125" style="205" customWidth="1"/>
    <col min="8709" max="8709" width="8.5703125" style="205" customWidth="1"/>
    <col min="8710" max="8710" width="9.85546875" style="205" customWidth="1"/>
    <col min="8711" max="8711" width="13.85546875" style="205" customWidth="1"/>
    <col min="8712" max="8712" width="11.7109375" style="205" customWidth="1"/>
    <col min="8713" max="8713" width="11.5703125" style="205" customWidth="1"/>
    <col min="8714" max="8714" width="11" style="205" customWidth="1"/>
    <col min="8715" max="8715" width="10.42578125" style="205" customWidth="1"/>
    <col min="8716" max="8716" width="75.42578125" style="205" customWidth="1"/>
    <col min="8717" max="8717" width="45.28515625" style="205" customWidth="1"/>
    <col min="8718" max="8960" width="9.140625" style="205"/>
    <col min="8961" max="8961" width="4.42578125" style="205" customWidth="1"/>
    <col min="8962" max="8962" width="11.5703125" style="205" customWidth="1"/>
    <col min="8963" max="8963" width="40.42578125" style="205" customWidth="1"/>
    <col min="8964" max="8964" width="5.5703125" style="205" customWidth="1"/>
    <col min="8965" max="8965" width="8.5703125" style="205" customWidth="1"/>
    <col min="8966" max="8966" width="9.85546875" style="205" customWidth="1"/>
    <col min="8967" max="8967" width="13.85546875" style="205" customWidth="1"/>
    <col min="8968" max="8968" width="11.7109375" style="205" customWidth="1"/>
    <col min="8969" max="8969" width="11.5703125" style="205" customWidth="1"/>
    <col min="8970" max="8970" width="11" style="205" customWidth="1"/>
    <col min="8971" max="8971" width="10.42578125" style="205" customWidth="1"/>
    <col min="8972" max="8972" width="75.42578125" style="205" customWidth="1"/>
    <col min="8973" max="8973" width="45.28515625" style="205" customWidth="1"/>
    <col min="8974" max="9216" width="9.140625" style="205"/>
    <col min="9217" max="9217" width="4.42578125" style="205" customWidth="1"/>
    <col min="9218" max="9218" width="11.5703125" style="205" customWidth="1"/>
    <col min="9219" max="9219" width="40.42578125" style="205" customWidth="1"/>
    <col min="9220" max="9220" width="5.5703125" style="205" customWidth="1"/>
    <col min="9221" max="9221" width="8.5703125" style="205" customWidth="1"/>
    <col min="9222" max="9222" width="9.85546875" style="205" customWidth="1"/>
    <col min="9223" max="9223" width="13.85546875" style="205" customWidth="1"/>
    <col min="9224" max="9224" width="11.7109375" style="205" customWidth="1"/>
    <col min="9225" max="9225" width="11.5703125" style="205" customWidth="1"/>
    <col min="9226" max="9226" width="11" style="205" customWidth="1"/>
    <col min="9227" max="9227" width="10.42578125" style="205" customWidth="1"/>
    <col min="9228" max="9228" width="75.42578125" style="205" customWidth="1"/>
    <col min="9229" max="9229" width="45.28515625" style="205" customWidth="1"/>
    <col min="9230" max="9472" width="9.140625" style="205"/>
    <col min="9473" max="9473" width="4.42578125" style="205" customWidth="1"/>
    <col min="9474" max="9474" width="11.5703125" style="205" customWidth="1"/>
    <col min="9475" max="9475" width="40.42578125" style="205" customWidth="1"/>
    <col min="9476" max="9476" width="5.5703125" style="205" customWidth="1"/>
    <col min="9477" max="9477" width="8.5703125" style="205" customWidth="1"/>
    <col min="9478" max="9478" width="9.85546875" style="205" customWidth="1"/>
    <col min="9479" max="9479" width="13.85546875" style="205" customWidth="1"/>
    <col min="9480" max="9480" width="11.7109375" style="205" customWidth="1"/>
    <col min="9481" max="9481" width="11.5703125" style="205" customWidth="1"/>
    <col min="9482" max="9482" width="11" style="205" customWidth="1"/>
    <col min="9483" max="9483" width="10.42578125" style="205" customWidth="1"/>
    <col min="9484" max="9484" width="75.42578125" style="205" customWidth="1"/>
    <col min="9485" max="9485" width="45.28515625" style="205" customWidth="1"/>
    <col min="9486" max="9728" width="9.140625" style="205"/>
    <col min="9729" max="9729" width="4.42578125" style="205" customWidth="1"/>
    <col min="9730" max="9730" width="11.5703125" style="205" customWidth="1"/>
    <col min="9731" max="9731" width="40.42578125" style="205" customWidth="1"/>
    <col min="9732" max="9732" width="5.5703125" style="205" customWidth="1"/>
    <col min="9733" max="9733" width="8.5703125" style="205" customWidth="1"/>
    <col min="9734" max="9734" width="9.85546875" style="205" customWidth="1"/>
    <col min="9735" max="9735" width="13.85546875" style="205" customWidth="1"/>
    <col min="9736" max="9736" width="11.7109375" style="205" customWidth="1"/>
    <col min="9737" max="9737" width="11.5703125" style="205" customWidth="1"/>
    <col min="9738" max="9738" width="11" style="205" customWidth="1"/>
    <col min="9739" max="9739" width="10.42578125" style="205" customWidth="1"/>
    <col min="9740" max="9740" width="75.42578125" style="205" customWidth="1"/>
    <col min="9741" max="9741" width="45.28515625" style="205" customWidth="1"/>
    <col min="9742" max="9984" width="9.140625" style="205"/>
    <col min="9985" max="9985" width="4.42578125" style="205" customWidth="1"/>
    <col min="9986" max="9986" width="11.5703125" style="205" customWidth="1"/>
    <col min="9987" max="9987" width="40.42578125" style="205" customWidth="1"/>
    <col min="9988" max="9988" width="5.5703125" style="205" customWidth="1"/>
    <col min="9989" max="9989" width="8.5703125" style="205" customWidth="1"/>
    <col min="9990" max="9990" width="9.85546875" style="205" customWidth="1"/>
    <col min="9991" max="9991" width="13.85546875" style="205" customWidth="1"/>
    <col min="9992" max="9992" width="11.7109375" style="205" customWidth="1"/>
    <col min="9993" max="9993" width="11.5703125" style="205" customWidth="1"/>
    <col min="9994" max="9994" width="11" style="205" customWidth="1"/>
    <col min="9995" max="9995" width="10.42578125" style="205" customWidth="1"/>
    <col min="9996" max="9996" width="75.42578125" style="205" customWidth="1"/>
    <col min="9997" max="9997" width="45.28515625" style="205" customWidth="1"/>
    <col min="9998" max="10240" width="9.140625" style="205"/>
    <col min="10241" max="10241" width="4.42578125" style="205" customWidth="1"/>
    <col min="10242" max="10242" width="11.5703125" style="205" customWidth="1"/>
    <col min="10243" max="10243" width="40.42578125" style="205" customWidth="1"/>
    <col min="10244" max="10244" width="5.5703125" style="205" customWidth="1"/>
    <col min="10245" max="10245" width="8.5703125" style="205" customWidth="1"/>
    <col min="10246" max="10246" width="9.85546875" style="205" customWidth="1"/>
    <col min="10247" max="10247" width="13.85546875" style="205" customWidth="1"/>
    <col min="10248" max="10248" width="11.7109375" style="205" customWidth="1"/>
    <col min="10249" max="10249" width="11.5703125" style="205" customWidth="1"/>
    <col min="10250" max="10250" width="11" style="205" customWidth="1"/>
    <col min="10251" max="10251" width="10.42578125" style="205" customWidth="1"/>
    <col min="10252" max="10252" width="75.42578125" style="205" customWidth="1"/>
    <col min="10253" max="10253" width="45.28515625" style="205" customWidth="1"/>
    <col min="10254" max="10496" width="9.140625" style="205"/>
    <col min="10497" max="10497" width="4.42578125" style="205" customWidth="1"/>
    <col min="10498" max="10498" width="11.5703125" style="205" customWidth="1"/>
    <col min="10499" max="10499" width="40.42578125" style="205" customWidth="1"/>
    <col min="10500" max="10500" width="5.5703125" style="205" customWidth="1"/>
    <col min="10501" max="10501" width="8.5703125" style="205" customWidth="1"/>
    <col min="10502" max="10502" width="9.85546875" style="205" customWidth="1"/>
    <col min="10503" max="10503" width="13.85546875" style="205" customWidth="1"/>
    <col min="10504" max="10504" width="11.7109375" style="205" customWidth="1"/>
    <col min="10505" max="10505" width="11.5703125" style="205" customWidth="1"/>
    <col min="10506" max="10506" width="11" style="205" customWidth="1"/>
    <col min="10507" max="10507" width="10.42578125" style="205" customWidth="1"/>
    <col min="10508" max="10508" width="75.42578125" style="205" customWidth="1"/>
    <col min="10509" max="10509" width="45.28515625" style="205" customWidth="1"/>
    <col min="10510" max="10752" width="9.140625" style="205"/>
    <col min="10753" max="10753" width="4.42578125" style="205" customWidth="1"/>
    <col min="10754" max="10754" width="11.5703125" style="205" customWidth="1"/>
    <col min="10755" max="10755" width="40.42578125" style="205" customWidth="1"/>
    <col min="10756" max="10756" width="5.5703125" style="205" customWidth="1"/>
    <col min="10757" max="10757" width="8.5703125" style="205" customWidth="1"/>
    <col min="10758" max="10758" width="9.85546875" style="205" customWidth="1"/>
    <col min="10759" max="10759" width="13.85546875" style="205" customWidth="1"/>
    <col min="10760" max="10760" width="11.7109375" style="205" customWidth="1"/>
    <col min="10761" max="10761" width="11.5703125" style="205" customWidth="1"/>
    <col min="10762" max="10762" width="11" style="205" customWidth="1"/>
    <col min="10763" max="10763" width="10.42578125" style="205" customWidth="1"/>
    <col min="10764" max="10764" width="75.42578125" style="205" customWidth="1"/>
    <col min="10765" max="10765" width="45.28515625" style="205" customWidth="1"/>
    <col min="10766" max="11008" width="9.140625" style="205"/>
    <col min="11009" max="11009" width="4.42578125" style="205" customWidth="1"/>
    <col min="11010" max="11010" width="11.5703125" style="205" customWidth="1"/>
    <col min="11011" max="11011" width="40.42578125" style="205" customWidth="1"/>
    <col min="11012" max="11012" width="5.5703125" style="205" customWidth="1"/>
    <col min="11013" max="11013" width="8.5703125" style="205" customWidth="1"/>
    <col min="11014" max="11014" width="9.85546875" style="205" customWidth="1"/>
    <col min="11015" max="11015" width="13.85546875" style="205" customWidth="1"/>
    <col min="11016" max="11016" width="11.7109375" style="205" customWidth="1"/>
    <col min="11017" max="11017" width="11.5703125" style="205" customWidth="1"/>
    <col min="11018" max="11018" width="11" style="205" customWidth="1"/>
    <col min="11019" max="11019" width="10.42578125" style="205" customWidth="1"/>
    <col min="11020" max="11020" width="75.42578125" style="205" customWidth="1"/>
    <col min="11021" max="11021" width="45.28515625" style="205" customWidth="1"/>
    <col min="11022" max="11264" width="9.140625" style="205"/>
    <col min="11265" max="11265" width="4.42578125" style="205" customWidth="1"/>
    <col min="11266" max="11266" width="11.5703125" style="205" customWidth="1"/>
    <col min="11267" max="11267" width="40.42578125" style="205" customWidth="1"/>
    <col min="11268" max="11268" width="5.5703125" style="205" customWidth="1"/>
    <col min="11269" max="11269" width="8.5703125" style="205" customWidth="1"/>
    <col min="11270" max="11270" width="9.85546875" style="205" customWidth="1"/>
    <col min="11271" max="11271" width="13.85546875" style="205" customWidth="1"/>
    <col min="11272" max="11272" width="11.7109375" style="205" customWidth="1"/>
    <col min="11273" max="11273" width="11.5703125" style="205" customWidth="1"/>
    <col min="11274" max="11274" width="11" style="205" customWidth="1"/>
    <col min="11275" max="11275" width="10.42578125" style="205" customWidth="1"/>
    <col min="11276" max="11276" width="75.42578125" style="205" customWidth="1"/>
    <col min="11277" max="11277" width="45.28515625" style="205" customWidth="1"/>
    <col min="11278" max="11520" width="9.140625" style="205"/>
    <col min="11521" max="11521" width="4.42578125" style="205" customWidth="1"/>
    <col min="11522" max="11522" width="11.5703125" style="205" customWidth="1"/>
    <col min="11523" max="11523" width="40.42578125" style="205" customWidth="1"/>
    <col min="11524" max="11524" width="5.5703125" style="205" customWidth="1"/>
    <col min="11525" max="11525" width="8.5703125" style="205" customWidth="1"/>
    <col min="11526" max="11526" width="9.85546875" style="205" customWidth="1"/>
    <col min="11527" max="11527" width="13.85546875" style="205" customWidth="1"/>
    <col min="11528" max="11528" width="11.7109375" style="205" customWidth="1"/>
    <col min="11529" max="11529" width="11.5703125" style="205" customWidth="1"/>
    <col min="11530" max="11530" width="11" style="205" customWidth="1"/>
    <col min="11531" max="11531" width="10.42578125" style="205" customWidth="1"/>
    <col min="11532" max="11532" width="75.42578125" style="205" customWidth="1"/>
    <col min="11533" max="11533" width="45.28515625" style="205" customWidth="1"/>
    <col min="11534" max="11776" width="9.140625" style="205"/>
    <col min="11777" max="11777" width="4.42578125" style="205" customWidth="1"/>
    <col min="11778" max="11778" width="11.5703125" style="205" customWidth="1"/>
    <col min="11779" max="11779" width="40.42578125" style="205" customWidth="1"/>
    <col min="11780" max="11780" width="5.5703125" style="205" customWidth="1"/>
    <col min="11781" max="11781" width="8.5703125" style="205" customWidth="1"/>
    <col min="11782" max="11782" width="9.85546875" style="205" customWidth="1"/>
    <col min="11783" max="11783" width="13.85546875" style="205" customWidth="1"/>
    <col min="11784" max="11784" width="11.7109375" style="205" customWidth="1"/>
    <col min="11785" max="11785" width="11.5703125" style="205" customWidth="1"/>
    <col min="11786" max="11786" width="11" style="205" customWidth="1"/>
    <col min="11787" max="11787" width="10.42578125" style="205" customWidth="1"/>
    <col min="11788" max="11788" width="75.42578125" style="205" customWidth="1"/>
    <col min="11789" max="11789" width="45.28515625" style="205" customWidth="1"/>
    <col min="11790" max="12032" width="9.140625" style="205"/>
    <col min="12033" max="12033" width="4.42578125" style="205" customWidth="1"/>
    <col min="12034" max="12034" width="11.5703125" style="205" customWidth="1"/>
    <col min="12035" max="12035" width="40.42578125" style="205" customWidth="1"/>
    <col min="12036" max="12036" width="5.5703125" style="205" customWidth="1"/>
    <col min="12037" max="12037" width="8.5703125" style="205" customWidth="1"/>
    <col min="12038" max="12038" width="9.85546875" style="205" customWidth="1"/>
    <col min="12039" max="12039" width="13.85546875" style="205" customWidth="1"/>
    <col min="12040" max="12040" width="11.7109375" style="205" customWidth="1"/>
    <col min="12041" max="12041" width="11.5703125" style="205" customWidth="1"/>
    <col min="12042" max="12042" width="11" style="205" customWidth="1"/>
    <col min="12043" max="12043" width="10.42578125" style="205" customWidth="1"/>
    <col min="12044" max="12044" width="75.42578125" style="205" customWidth="1"/>
    <col min="12045" max="12045" width="45.28515625" style="205" customWidth="1"/>
    <col min="12046" max="12288" width="9.140625" style="205"/>
    <col min="12289" max="12289" width="4.42578125" style="205" customWidth="1"/>
    <col min="12290" max="12290" width="11.5703125" style="205" customWidth="1"/>
    <col min="12291" max="12291" width="40.42578125" style="205" customWidth="1"/>
    <col min="12292" max="12292" width="5.5703125" style="205" customWidth="1"/>
    <col min="12293" max="12293" width="8.5703125" style="205" customWidth="1"/>
    <col min="12294" max="12294" width="9.85546875" style="205" customWidth="1"/>
    <col min="12295" max="12295" width="13.85546875" style="205" customWidth="1"/>
    <col min="12296" max="12296" width="11.7109375" style="205" customWidth="1"/>
    <col min="12297" max="12297" width="11.5703125" style="205" customWidth="1"/>
    <col min="12298" max="12298" width="11" style="205" customWidth="1"/>
    <col min="12299" max="12299" width="10.42578125" style="205" customWidth="1"/>
    <col min="12300" max="12300" width="75.42578125" style="205" customWidth="1"/>
    <col min="12301" max="12301" width="45.28515625" style="205" customWidth="1"/>
    <col min="12302" max="12544" width="9.140625" style="205"/>
    <col min="12545" max="12545" width="4.42578125" style="205" customWidth="1"/>
    <col min="12546" max="12546" width="11.5703125" style="205" customWidth="1"/>
    <col min="12547" max="12547" width="40.42578125" style="205" customWidth="1"/>
    <col min="12548" max="12548" width="5.5703125" style="205" customWidth="1"/>
    <col min="12549" max="12549" width="8.5703125" style="205" customWidth="1"/>
    <col min="12550" max="12550" width="9.85546875" style="205" customWidth="1"/>
    <col min="12551" max="12551" width="13.85546875" style="205" customWidth="1"/>
    <col min="12552" max="12552" width="11.7109375" style="205" customWidth="1"/>
    <col min="12553" max="12553" width="11.5703125" style="205" customWidth="1"/>
    <col min="12554" max="12554" width="11" style="205" customWidth="1"/>
    <col min="12555" max="12555" width="10.42578125" style="205" customWidth="1"/>
    <col min="12556" max="12556" width="75.42578125" style="205" customWidth="1"/>
    <col min="12557" max="12557" width="45.28515625" style="205" customWidth="1"/>
    <col min="12558" max="12800" width="9.140625" style="205"/>
    <col min="12801" max="12801" width="4.42578125" style="205" customWidth="1"/>
    <col min="12802" max="12802" width="11.5703125" style="205" customWidth="1"/>
    <col min="12803" max="12803" width="40.42578125" style="205" customWidth="1"/>
    <col min="12804" max="12804" width="5.5703125" style="205" customWidth="1"/>
    <col min="12805" max="12805" width="8.5703125" style="205" customWidth="1"/>
    <col min="12806" max="12806" width="9.85546875" style="205" customWidth="1"/>
    <col min="12807" max="12807" width="13.85546875" style="205" customWidth="1"/>
    <col min="12808" max="12808" width="11.7109375" style="205" customWidth="1"/>
    <col min="12809" max="12809" width="11.5703125" style="205" customWidth="1"/>
    <col min="12810" max="12810" width="11" style="205" customWidth="1"/>
    <col min="12811" max="12811" width="10.42578125" style="205" customWidth="1"/>
    <col min="12812" max="12812" width="75.42578125" style="205" customWidth="1"/>
    <col min="12813" max="12813" width="45.28515625" style="205" customWidth="1"/>
    <col min="12814" max="13056" width="9.140625" style="205"/>
    <col min="13057" max="13057" width="4.42578125" style="205" customWidth="1"/>
    <col min="13058" max="13058" width="11.5703125" style="205" customWidth="1"/>
    <col min="13059" max="13059" width="40.42578125" style="205" customWidth="1"/>
    <col min="13060" max="13060" width="5.5703125" style="205" customWidth="1"/>
    <col min="13061" max="13061" width="8.5703125" style="205" customWidth="1"/>
    <col min="13062" max="13062" width="9.85546875" style="205" customWidth="1"/>
    <col min="13063" max="13063" width="13.85546875" style="205" customWidth="1"/>
    <col min="13064" max="13064" width="11.7109375" style="205" customWidth="1"/>
    <col min="13065" max="13065" width="11.5703125" style="205" customWidth="1"/>
    <col min="13066" max="13066" width="11" style="205" customWidth="1"/>
    <col min="13067" max="13067" width="10.42578125" style="205" customWidth="1"/>
    <col min="13068" max="13068" width="75.42578125" style="205" customWidth="1"/>
    <col min="13069" max="13069" width="45.28515625" style="205" customWidth="1"/>
    <col min="13070" max="13312" width="9.140625" style="205"/>
    <col min="13313" max="13313" width="4.42578125" style="205" customWidth="1"/>
    <col min="13314" max="13314" width="11.5703125" style="205" customWidth="1"/>
    <col min="13315" max="13315" width="40.42578125" style="205" customWidth="1"/>
    <col min="13316" max="13316" width="5.5703125" style="205" customWidth="1"/>
    <col min="13317" max="13317" width="8.5703125" style="205" customWidth="1"/>
    <col min="13318" max="13318" width="9.85546875" style="205" customWidth="1"/>
    <col min="13319" max="13319" width="13.85546875" style="205" customWidth="1"/>
    <col min="13320" max="13320" width="11.7109375" style="205" customWidth="1"/>
    <col min="13321" max="13321" width="11.5703125" style="205" customWidth="1"/>
    <col min="13322" max="13322" width="11" style="205" customWidth="1"/>
    <col min="13323" max="13323" width="10.42578125" style="205" customWidth="1"/>
    <col min="13324" max="13324" width="75.42578125" style="205" customWidth="1"/>
    <col min="13325" max="13325" width="45.28515625" style="205" customWidth="1"/>
    <col min="13326" max="13568" width="9.140625" style="205"/>
    <col min="13569" max="13569" width="4.42578125" style="205" customWidth="1"/>
    <col min="13570" max="13570" width="11.5703125" style="205" customWidth="1"/>
    <col min="13571" max="13571" width="40.42578125" style="205" customWidth="1"/>
    <col min="13572" max="13572" width="5.5703125" style="205" customWidth="1"/>
    <col min="13573" max="13573" width="8.5703125" style="205" customWidth="1"/>
    <col min="13574" max="13574" width="9.85546875" style="205" customWidth="1"/>
    <col min="13575" max="13575" width="13.85546875" style="205" customWidth="1"/>
    <col min="13576" max="13576" width="11.7109375" style="205" customWidth="1"/>
    <col min="13577" max="13577" width="11.5703125" style="205" customWidth="1"/>
    <col min="13578" max="13578" width="11" style="205" customWidth="1"/>
    <col min="13579" max="13579" width="10.42578125" style="205" customWidth="1"/>
    <col min="13580" max="13580" width="75.42578125" style="205" customWidth="1"/>
    <col min="13581" max="13581" width="45.28515625" style="205" customWidth="1"/>
    <col min="13582" max="13824" width="9.140625" style="205"/>
    <col min="13825" max="13825" width="4.42578125" style="205" customWidth="1"/>
    <col min="13826" max="13826" width="11.5703125" style="205" customWidth="1"/>
    <col min="13827" max="13827" width="40.42578125" style="205" customWidth="1"/>
    <col min="13828" max="13828" width="5.5703125" style="205" customWidth="1"/>
    <col min="13829" max="13829" width="8.5703125" style="205" customWidth="1"/>
    <col min="13830" max="13830" width="9.85546875" style="205" customWidth="1"/>
    <col min="13831" max="13831" width="13.85546875" style="205" customWidth="1"/>
    <col min="13832" max="13832" width="11.7109375" style="205" customWidth="1"/>
    <col min="13833" max="13833" width="11.5703125" style="205" customWidth="1"/>
    <col min="13834" max="13834" width="11" style="205" customWidth="1"/>
    <col min="13835" max="13835" width="10.42578125" style="205" customWidth="1"/>
    <col min="13836" max="13836" width="75.42578125" style="205" customWidth="1"/>
    <col min="13837" max="13837" width="45.28515625" style="205" customWidth="1"/>
    <col min="13838" max="14080" width="9.140625" style="205"/>
    <col min="14081" max="14081" width="4.42578125" style="205" customWidth="1"/>
    <col min="14082" max="14082" width="11.5703125" style="205" customWidth="1"/>
    <col min="14083" max="14083" width="40.42578125" style="205" customWidth="1"/>
    <col min="14084" max="14084" width="5.5703125" style="205" customWidth="1"/>
    <col min="14085" max="14085" width="8.5703125" style="205" customWidth="1"/>
    <col min="14086" max="14086" width="9.85546875" style="205" customWidth="1"/>
    <col min="14087" max="14087" width="13.85546875" style="205" customWidth="1"/>
    <col min="14088" max="14088" width="11.7109375" style="205" customWidth="1"/>
    <col min="14089" max="14089" width="11.5703125" style="205" customWidth="1"/>
    <col min="14090" max="14090" width="11" style="205" customWidth="1"/>
    <col min="14091" max="14091" width="10.42578125" style="205" customWidth="1"/>
    <col min="14092" max="14092" width="75.42578125" style="205" customWidth="1"/>
    <col min="14093" max="14093" width="45.28515625" style="205" customWidth="1"/>
    <col min="14094" max="14336" width="9.140625" style="205"/>
    <col min="14337" max="14337" width="4.42578125" style="205" customWidth="1"/>
    <col min="14338" max="14338" width="11.5703125" style="205" customWidth="1"/>
    <col min="14339" max="14339" width="40.42578125" style="205" customWidth="1"/>
    <col min="14340" max="14340" width="5.5703125" style="205" customWidth="1"/>
    <col min="14341" max="14341" width="8.5703125" style="205" customWidth="1"/>
    <col min="14342" max="14342" width="9.85546875" style="205" customWidth="1"/>
    <col min="14343" max="14343" width="13.85546875" style="205" customWidth="1"/>
    <col min="14344" max="14344" width="11.7109375" style="205" customWidth="1"/>
    <col min="14345" max="14345" width="11.5703125" style="205" customWidth="1"/>
    <col min="14346" max="14346" width="11" style="205" customWidth="1"/>
    <col min="14347" max="14347" width="10.42578125" style="205" customWidth="1"/>
    <col min="14348" max="14348" width="75.42578125" style="205" customWidth="1"/>
    <col min="14349" max="14349" width="45.28515625" style="205" customWidth="1"/>
    <col min="14350" max="14592" width="9.140625" style="205"/>
    <col min="14593" max="14593" width="4.42578125" style="205" customWidth="1"/>
    <col min="14594" max="14594" width="11.5703125" style="205" customWidth="1"/>
    <col min="14595" max="14595" width="40.42578125" style="205" customWidth="1"/>
    <col min="14596" max="14596" width="5.5703125" style="205" customWidth="1"/>
    <col min="14597" max="14597" width="8.5703125" style="205" customWidth="1"/>
    <col min="14598" max="14598" width="9.85546875" style="205" customWidth="1"/>
    <col min="14599" max="14599" width="13.85546875" style="205" customWidth="1"/>
    <col min="14600" max="14600" width="11.7109375" style="205" customWidth="1"/>
    <col min="14601" max="14601" width="11.5703125" style="205" customWidth="1"/>
    <col min="14602" max="14602" width="11" style="205" customWidth="1"/>
    <col min="14603" max="14603" width="10.42578125" style="205" customWidth="1"/>
    <col min="14604" max="14604" width="75.42578125" style="205" customWidth="1"/>
    <col min="14605" max="14605" width="45.28515625" style="205" customWidth="1"/>
    <col min="14606" max="14848" width="9.140625" style="205"/>
    <col min="14849" max="14849" width="4.42578125" style="205" customWidth="1"/>
    <col min="14850" max="14850" width="11.5703125" style="205" customWidth="1"/>
    <col min="14851" max="14851" width="40.42578125" style="205" customWidth="1"/>
    <col min="14852" max="14852" width="5.5703125" style="205" customWidth="1"/>
    <col min="14853" max="14853" width="8.5703125" style="205" customWidth="1"/>
    <col min="14854" max="14854" width="9.85546875" style="205" customWidth="1"/>
    <col min="14855" max="14855" width="13.85546875" style="205" customWidth="1"/>
    <col min="14856" max="14856" width="11.7109375" style="205" customWidth="1"/>
    <col min="14857" max="14857" width="11.5703125" style="205" customWidth="1"/>
    <col min="14858" max="14858" width="11" style="205" customWidth="1"/>
    <col min="14859" max="14859" width="10.42578125" style="205" customWidth="1"/>
    <col min="14860" max="14860" width="75.42578125" style="205" customWidth="1"/>
    <col min="14861" max="14861" width="45.28515625" style="205" customWidth="1"/>
    <col min="14862" max="15104" width="9.140625" style="205"/>
    <col min="15105" max="15105" width="4.42578125" style="205" customWidth="1"/>
    <col min="15106" max="15106" width="11.5703125" style="205" customWidth="1"/>
    <col min="15107" max="15107" width="40.42578125" style="205" customWidth="1"/>
    <col min="15108" max="15108" width="5.5703125" style="205" customWidth="1"/>
    <col min="15109" max="15109" width="8.5703125" style="205" customWidth="1"/>
    <col min="15110" max="15110" width="9.85546875" style="205" customWidth="1"/>
    <col min="15111" max="15111" width="13.85546875" style="205" customWidth="1"/>
    <col min="15112" max="15112" width="11.7109375" style="205" customWidth="1"/>
    <col min="15113" max="15113" width="11.5703125" style="205" customWidth="1"/>
    <col min="15114" max="15114" width="11" style="205" customWidth="1"/>
    <col min="15115" max="15115" width="10.42578125" style="205" customWidth="1"/>
    <col min="15116" max="15116" width="75.42578125" style="205" customWidth="1"/>
    <col min="15117" max="15117" width="45.28515625" style="205" customWidth="1"/>
    <col min="15118" max="15360" width="9.140625" style="205"/>
    <col min="15361" max="15361" width="4.42578125" style="205" customWidth="1"/>
    <col min="15362" max="15362" width="11.5703125" style="205" customWidth="1"/>
    <col min="15363" max="15363" width="40.42578125" style="205" customWidth="1"/>
    <col min="15364" max="15364" width="5.5703125" style="205" customWidth="1"/>
    <col min="15365" max="15365" width="8.5703125" style="205" customWidth="1"/>
    <col min="15366" max="15366" width="9.85546875" style="205" customWidth="1"/>
    <col min="15367" max="15367" width="13.85546875" style="205" customWidth="1"/>
    <col min="15368" max="15368" width="11.7109375" style="205" customWidth="1"/>
    <col min="15369" max="15369" width="11.5703125" style="205" customWidth="1"/>
    <col min="15370" max="15370" width="11" style="205" customWidth="1"/>
    <col min="15371" max="15371" width="10.42578125" style="205" customWidth="1"/>
    <col min="15372" max="15372" width="75.42578125" style="205" customWidth="1"/>
    <col min="15373" max="15373" width="45.28515625" style="205" customWidth="1"/>
    <col min="15374" max="15616" width="9.140625" style="205"/>
    <col min="15617" max="15617" width="4.42578125" style="205" customWidth="1"/>
    <col min="15618" max="15618" width="11.5703125" style="205" customWidth="1"/>
    <col min="15619" max="15619" width="40.42578125" style="205" customWidth="1"/>
    <col min="15620" max="15620" width="5.5703125" style="205" customWidth="1"/>
    <col min="15621" max="15621" width="8.5703125" style="205" customWidth="1"/>
    <col min="15622" max="15622" width="9.85546875" style="205" customWidth="1"/>
    <col min="15623" max="15623" width="13.85546875" style="205" customWidth="1"/>
    <col min="15624" max="15624" width="11.7109375" style="205" customWidth="1"/>
    <col min="15625" max="15625" width="11.5703125" style="205" customWidth="1"/>
    <col min="15626" max="15626" width="11" style="205" customWidth="1"/>
    <col min="15627" max="15627" width="10.42578125" style="205" customWidth="1"/>
    <col min="15628" max="15628" width="75.42578125" style="205" customWidth="1"/>
    <col min="15629" max="15629" width="45.28515625" style="205" customWidth="1"/>
    <col min="15630" max="15872" width="9.140625" style="205"/>
    <col min="15873" max="15873" width="4.42578125" style="205" customWidth="1"/>
    <col min="15874" max="15874" width="11.5703125" style="205" customWidth="1"/>
    <col min="15875" max="15875" width="40.42578125" style="205" customWidth="1"/>
    <col min="15876" max="15876" width="5.5703125" style="205" customWidth="1"/>
    <col min="15877" max="15877" width="8.5703125" style="205" customWidth="1"/>
    <col min="15878" max="15878" width="9.85546875" style="205" customWidth="1"/>
    <col min="15879" max="15879" width="13.85546875" style="205" customWidth="1"/>
    <col min="15880" max="15880" width="11.7109375" style="205" customWidth="1"/>
    <col min="15881" max="15881" width="11.5703125" style="205" customWidth="1"/>
    <col min="15882" max="15882" width="11" style="205" customWidth="1"/>
    <col min="15883" max="15883" width="10.42578125" style="205" customWidth="1"/>
    <col min="15884" max="15884" width="75.42578125" style="205" customWidth="1"/>
    <col min="15885" max="15885" width="45.28515625" style="205" customWidth="1"/>
    <col min="15886" max="16128" width="9.140625" style="205"/>
    <col min="16129" max="16129" width="4.42578125" style="205" customWidth="1"/>
    <col min="16130" max="16130" width="11.5703125" style="205" customWidth="1"/>
    <col min="16131" max="16131" width="40.42578125" style="205" customWidth="1"/>
    <col min="16132" max="16132" width="5.5703125" style="205" customWidth="1"/>
    <col min="16133" max="16133" width="8.5703125" style="205" customWidth="1"/>
    <col min="16134" max="16134" width="9.85546875" style="205" customWidth="1"/>
    <col min="16135" max="16135" width="13.85546875" style="205" customWidth="1"/>
    <col min="16136" max="16136" width="11.7109375" style="205" customWidth="1"/>
    <col min="16137" max="16137" width="11.5703125" style="205" customWidth="1"/>
    <col min="16138" max="16138" width="11" style="205" customWidth="1"/>
    <col min="16139" max="16139" width="10.42578125" style="205" customWidth="1"/>
    <col min="16140" max="16140" width="75.42578125" style="205" customWidth="1"/>
    <col min="16141" max="16141" width="45.28515625" style="205" customWidth="1"/>
    <col min="16142" max="16384" width="9.140625" style="205"/>
  </cols>
  <sheetData>
    <row r="1" spans="1:80" ht="15.75" x14ac:dyDescent="0.25">
      <c r="A1" s="319" t="s">
        <v>406</v>
      </c>
      <c r="B1" s="319"/>
      <c r="C1" s="319"/>
      <c r="D1" s="319"/>
      <c r="E1" s="319"/>
      <c r="F1" s="319"/>
      <c r="G1" s="319"/>
    </row>
    <row r="2" spans="1:80" ht="14.25" customHeight="1" thickBot="1" x14ac:dyDescent="0.25">
      <c r="B2" s="206"/>
      <c r="C2" s="207"/>
      <c r="D2" s="207"/>
      <c r="E2" s="208"/>
      <c r="F2" s="207"/>
      <c r="G2" s="207"/>
    </row>
    <row r="3" spans="1:80" ht="13.5" thickTop="1" x14ac:dyDescent="0.2">
      <c r="A3" s="309" t="s">
        <v>3</v>
      </c>
      <c r="B3" s="310"/>
      <c r="C3" s="178" t="s">
        <v>95</v>
      </c>
      <c r="D3" s="209"/>
      <c r="E3" s="210" t="s">
        <v>76</v>
      </c>
      <c r="F3" s="211" t="str">
        <f>'IO 01 IO 01 Rek'!H1</f>
        <v>IO 01</v>
      </c>
      <c r="G3" s="212"/>
    </row>
    <row r="4" spans="1:80" ht="13.5" thickBot="1" x14ac:dyDescent="0.25">
      <c r="A4" s="320" t="s">
        <v>72</v>
      </c>
      <c r="B4" s="312"/>
      <c r="C4" s="184" t="s">
        <v>98</v>
      </c>
      <c r="D4" s="213"/>
      <c r="E4" s="321" t="str">
        <f>'IO 01 IO 01 Rek'!G2</f>
        <v>Přípojka splaškové kanalizace vč. ČS</v>
      </c>
      <c r="F4" s="322"/>
      <c r="G4" s="323"/>
    </row>
    <row r="5" spans="1:80" ht="13.5" thickTop="1" x14ac:dyDescent="0.2">
      <c r="A5" s="214"/>
      <c r="G5" s="216"/>
    </row>
    <row r="6" spans="1:80" ht="27" customHeight="1" x14ac:dyDescent="0.2">
      <c r="A6" s="217" t="s">
        <v>77</v>
      </c>
      <c r="B6" s="218" t="s">
        <v>78</v>
      </c>
      <c r="C6" s="218" t="s">
        <v>79</v>
      </c>
      <c r="D6" s="218" t="s">
        <v>80</v>
      </c>
      <c r="E6" s="219" t="s">
        <v>81</v>
      </c>
      <c r="F6" s="218" t="s">
        <v>82</v>
      </c>
      <c r="G6" s="220" t="s">
        <v>83</v>
      </c>
      <c r="H6" s="221" t="s">
        <v>84</v>
      </c>
      <c r="I6" s="221" t="s">
        <v>85</v>
      </c>
      <c r="J6" s="221" t="s">
        <v>86</v>
      </c>
      <c r="K6" s="221" t="s">
        <v>87</v>
      </c>
    </row>
    <row r="7" spans="1:80" x14ac:dyDescent="0.2">
      <c r="A7" s="222" t="s">
        <v>88</v>
      </c>
      <c r="B7" s="223" t="s">
        <v>89</v>
      </c>
      <c r="C7" s="224" t="s">
        <v>90</v>
      </c>
      <c r="D7" s="225"/>
      <c r="E7" s="226"/>
      <c r="F7" s="226"/>
      <c r="G7" s="227"/>
      <c r="H7" s="228"/>
      <c r="I7" s="229"/>
      <c r="J7" s="230"/>
      <c r="K7" s="231"/>
      <c r="O7" s="232">
        <v>1</v>
      </c>
    </row>
    <row r="8" spans="1:80" ht="22.5" x14ac:dyDescent="0.2">
      <c r="A8" s="233">
        <v>1</v>
      </c>
      <c r="B8" s="234" t="s">
        <v>102</v>
      </c>
      <c r="C8" s="235" t="s">
        <v>103</v>
      </c>
      <c r="D8" s="236" t="s">
        <v>104</v>
      </c>
      <c r="E8" s="237">
        <v>62.35</v>
      </c>
      <c r="F8" s="237"/>
      <c r="G8" s="238">
        <f>E8*F8</f>
        <v>0</v>
      </c>
      <c r="H8" s="239">
        <v>0</v>
      </c>
      <c r="I8" s="240">
        <f>E8*H8</f>
        <v>0</v>
      </c>
      <c r="J8" s="239">
        <v>0</v>
      </c>
      <c r="K8" s="240">
        <f>E8*J8</f>
        <v>0</v>
      </c>
      <c r="O8" s="232">
        <v>2</v>
      </c>
      <c r="AA8" s="205">
        <v>1</v>
      </c>
      <c r="AB8" s="205">
        <v>1</v>
      </c>
      <c r="AC8" s="205">
        <v>1</v>
      </c>
      <c r="AZ8" s="205">
        <v>1</v>
      </c>
      <c r="BA8" s="205">
        <f>IF(AZ8=1,G8,0)</f>
        <v>0</v>
      </c>
      <c r="BB8" s="205">
        <f>IF(AZ8=2,G8,0)</f>
        <v>0</v>
      </c>
      <c r="BC8" s="205">
        <f>IF(AZ8=3,G8,0)</f>
        <v>0</v>
      </c>
      <c r="BD8" s="205">
        <f>IF(AZ8=4,G8,0)</f>
        <v>0</v>
      </c>
      <c r="BE8" s="205">
        <f>IF(AZ8=5,G8,0)</f>
        <v>0</v>
      </c>
      <c r="CA8" s="232">
        <v>1</v>
      </c>
      <c r="CB8" s="232">
        <v>1</v>
      </c>
    </row>
    <row r="9" spans="1:80" x14ac:dyDescent="0.2">
      <c r="A9" s="241"/>
      <c r="B9" s="245"/>
      <c r="C9" s="317" t="s">
        <v>105</v>
      </c>
      <c r="D9" s="318"/>
      <c r="E9" s="246">
        <v>62.35</v>
      </c>
      <c r="F9" s="247"/>
      <c r="G9" s="248"/>
      <c r="H9" s="249"/>
      <c r="I9" s="243"/>
      <c r="J9" s="250"/>
      <c r="K9" s="243"/>
      <c r="M9" s="244" t="s">
        <v>105</v>
      </c>
      <c r="O9" s="232"/>
    </row>
    <row r="10" spans="1:80" x14ac:dyDescent="0.2">
      <c r="A10" s="233">
        <v>2</v>
      </c>
      <c r="B10" s="234" t="s">
        <v>106</v>
      </c>
      <c r="C10" s="235" t="s">
        <v>107</v>
      </c>
      <c r="D10" s="236" t="s">
        <v>108</v>
      </c>
      <c r="E10" s="237">
        <v>8</v>
      </c>
      <c r="F10" s="237"/>
      <c r="G10" s="238">
        <f>E10*F10</f>
        <v>0</v>
      </c>
      <c r="H10" s="239">
        <v>0</v>
      </c>
      <c r="I10" s="240">
        <f>E10*H10</f>
        <v>0</v>
      </c>
      <c r="J10" s="239">
        <v>0</v>
      </c>
      <c r="K10" s="240">
        <f>E10*J10</f>
        <v>0</v>
      </c>
      <c r="O10" s="232">
        <v>2</v>
      </c>
      <c r="AA10" s="205">
        <v>1</v>
      </c>
      <c r="AB10" s="205">
        <v>1</v>
      </c>
      <c r="AC10" s="205">
        <v>1</v>
      </c>
      <c r="AZ10" s="205">
        <v>1</v>
      </c>
      <c r="BA10" s="205">
        <f>IF(AZ10=1,G10,0)</f>
        <v>0</v>
      </c>
      <c r="BB10" s="205">
        <f>IF(AZ10=2,G10,0)</f>
        <v>0</v>
      </c>
      <c r="BC10" s="205">
        <f>IF(AZ10=3,G10,0)</f>
        <v>0</v>
      </c>
      <c r="BD10" s="205">
        <f>IF(AZ10=4,G10,0)</f>
        <v>0</v>
      </c>
      <c r="BE10" s="205">
        <f>IF(AZ10=5,G10,0)</f>
        <v>0</v>
      </c>
      <c r="CA10" s="232">
        <v>1</v>
      </c>
      <c r="CB10" s="232">
        <v>1</v>
      </c>
    </row>
    <row r="11" spans="1:80" x14ac:dyDescent="0.2">
      <c r="A11" s="233">
        <v>3</v>
      </c>
      <c r="B11" s="234" t="s">
        <v>109</v>
      </c>
      <c r="C11" s="235" t="s">
        <v>110</v>
      </c>
      <c r="D11" s="236" t="s">
        <v>111</v>
      </c>
      <c r="E11" s="237">
        <v>5</v>
      </c>
      <c r="F11" s="237"/>
      <c r="G11" s="238">
        <f>E11*F11</f>
        <v>0</v>
      </c>
      <c r="H11" s="239">
        <v>0</v>
      </c>
      <c r="I11" s="240">
        <f>E11*H11</f>
        <v>0</v>
      </c>
      <c r="J11" s="239">
        <v>0</v>
      </c>
      <c r="K11" s="240">
        <f>E11*J11</f>
        <v>0</v>
      </c>
      <c r="O11" s="232">
        <v>2</v>
      </c>
      <c r="AA11" s="205">
        <v>1</v>
      </c>
      <c r="AB11" s="205">
        <v>1</v>
      </c>
      <c r="AC11" s="205">
        <v>1</v>
      </c>
      <c r="AZ11" s="205">
        <v>1</v>
      </c>
      <c r="BA11" s="205">
        <f>IF(AZ11=1,G11,0)</f>
        <v>0</v>
      </c>
      <c r="BB11" s="205">
        <f>IF(AZ11=2,G11,0)</f>
        <v>0</v>
      </c>
      <c r="BC11" s="205">
        <f>IF(AZ11=3,G11,0)</f>
        <v>0</v>
      </c>
      <c r="BD11" s="205">
        <f>IF(AZ11=4,G11,0)</f>
        <v>0</v>
      </c>
      <c r="BE11" s="205">
        <f>IF(AZ11=5,G11,0)</f>
        <v>0</v>
      </c>
      <c r="CA11" s="232">
        <v>1</v>
      </c>
      <c r="CB11" s="232">
        <v>1</v>
      </c>
    </row>
    <row r="12" spans="1:80" x14ac:dyDescent="0.2">
      <c r="A12" s="233">
        <v>4</v>
      </c>
      <c r="B12" s="234" t="s">
        <v>112</v>
      </c>
      <c r="C12" s="235" t="s">
        <v>113</v>
      </c>
      <c r="D12" s="236" t="s">
        <v>114</v>
      </c>
      <c r="E12" s="237">
        <v>96.363</v>
      </c>
      <c r="F12" s="237"/>
      <c r="G12" s="238">
        <f>E12*F12</f>
        <v>0</v>
      </c>
      <c r="H12" s="239">
        <v>0</v>
      </c>
      <c r="I12" s="240">
        <f>E12*H12</f>
        <v>0</v>
      </c>
      <c r="J12" s="239">
        <v>0</v>
      </c>
      <c r="K12" s="240">
        <f>E12*J12</f>
        <v>0</v>
      </c>
      <c r="O12" s="232">
        <v>2</v>
      </c>
      <c r="AA12" s="205">
        <v>1</v>
      </c>
      <c r="AB12" s="205">
        <v>1</v>
      </c>
      <c r="AC12" s="205">
        <v>1</v>
      </c>
      <c r="AZ12" s="205">
        <v>1</v>
      </c>
      <c r="BA12" s="205">
        <f>IF(AZ12=1,G12,0)</f>
        <v>0</v>
      </c>
      <c r="BB12" s="205">
        <f>IF(AZ12=2,G12,0)</f>
        <v>0</v>
      </c>
      <c r="BC12" s="205">
        <f>IF(AZ12=3,G12,0)</f>
        <v>0</v>
      </c>
      <c r="BD12" s="205">
        <f>IF(AZ12=4,G12,0)</f>
        <v>0</v>
      </c>
      <c r="BE12" s="205">
        <f>IF(AZ12=5,G12,0)</f>
        <v>0</v>
      </c>
      <c r="CA12" s="232">
        <v>1</v>
      </c>
      <c r="CB12" s="232">
        <v>1</v>
      </c>
    </row>
    <row r="13" spans="1:80" ht="56.25" x14ac:dyDescent="0.2">
      <c r="A13" s="241"/>
      <c r="B13" s="242"/>
      <c r="C13" s="324" t="s">
        <v>407</v>
      </c>
      <c r="D13" s="325"/>
      <c r="E13" s="325"/>
      <c r="F13" s="325"/>
      <c r="G13" s="326"/>
      <c r="I13" s="243"/>
      <c r="K13" s="243"/>
      <c r="L13" s="244" t="s">
        <v>115</v>
      </c>
      <c r="O13" s="232">
        <v>3</v>
      </c>
    </row>
    <row r="14" spans="1:80" ht="22.5" x14ac:dyDescent="0.2">
      <c r="A14" s="241"/>
      <c r="B14" s="245"/>
      <c r="C14" s="317" t="s">
        <v>116</v>
      </c>
      <c r="D14" s="318"/>
      <c r="E14" s="246">
        <v>61.74</v>
      </c>
      <c r="F14" s="247"/>
      <c r="G14" s="248"/>
      <c r="H14" s="249"/>
      <c r="I14" s="243"/>
      <c r="J14" s="250"/>
      <c r="K14" s="243"/>
      <c r="M14" s="244" t="s">
        <v>116</v>
      </c>
      <c r="O14" s="232"/>
    </row>
    <row r="15" spans="1:80" x14ac:dyDescent="0.2">
      <c r="A15" s="241"/>
      <c r="B15" s="245"/>
      <c r="C15" s="317" t="s">
        <v>117</v>
      </c>
      <c r="D15" s="318"/>
      <c r="E15" s="246">
        <v>7.6230000000000002</v>
      </c>
      <c r="F15" s="247"/>
      <c r="G15" s="248"/>
      <c r="H15" s="249"/>
      <c r="I15" s="243"/>
      <c r="J15" s="250"/>
      <c r="K15" s="243"/>
      <c r="M15" s="244" t="s">
        <v>117</v>
      </c>
      <c r="O15" s="232"/>
    </row>
    <row r="16" spans="1:80" x14ac:dyDescent="0.2">
      <c r="A16" s="241"/>
      <c r="B16" s="245"/>
      <c r="C16" s="317" t="s">
        <v>118</v>
      </c>
      <c r="D16" s="318"/>
      <c r="E16" s="246">
        <v>0</v>
      </c>
      <c r="F16" s="247"/>
      <c r="G16" s="248"/>
      <c r="H16" s="249"/>
      <c r="I16" s="243"/>
      <c r="J16" s="250"/>
      <c r="K16" s="243"/>
      <c r="M16" s="244" t="s">
        <v>118</v>
      </c>
      <c r="O16" s="232"/>
    </row>
    <row r="17" spans="1:80" x14ac:dyDescent="0.2">
      <c r="A17" s="241"/>
      <c r="B17" s="245"/>
      <c r="C17" s="317" t="s">
        <v>119</v>
      </c>
      <c r="D17" s="318"/>
      <c r="E17" s="246">
        <v>27</v>
      </c>
      <c r="F17" s="247"/>
      <c r="G17" s="248"/>
      <c r="H17" s="249"/>
      <c r="I17" s="243"/>
      <c r="J17" s="250"/>
      <c r="K17" s="243"/>
      <c r="M17" s="244" t="s">
        <v>119</v>
      </c>
      <c r="O17" s="232"/>
    </row>
    <row r="18" spans="1:80" x14ac:dyDescent="0.2">
      <c r="A18" s="233">
        <v>5</v>
      </c>
      <c r="B18" s="234" t="s">
        <v>120</v>
      </c>
      <c r="C18" s="235" t="s">
        <v>121</v>
      </c>
      <c r="D18" s="236" t="s">
        <v>114</v>
      </c>
      <c r="E18" s="237">
        <v>96.363</v>
      </c>
      <c r="F18" s="237"/>
      <c r="G18" s="238">
        <f>E18*F18</f>
        <v>0</v>
      </c>
      <c r="H18" s="239">
        <v>0</v>
      </c>
      <c r="I18" s="240">
        <f>E18*H18</f>
        <v>0</v>
      </c>
      <c r="J18" s="239">
        <v>0</v>
      </c>
      <c r="K18" s="240">
        <f>E18*J18</f>
        <v>0</v>
      </c>
      <c r="O18" s="232">
        <v>2</v>
      </c>
      <c r="AA18" s="205">
        <v>1</v>
      </c>
      <c r="AB18" s="205">
        <v>1</v>
      </c>
      <c r="AC18" s="205">
        <v>1</v>
      </c>
      <c r="AZ18" s="205">
        <v>1</v>
      </c>
      <c r="BA18" s="205">
        <f>IF(AZ18=1,G18,0)</f>
        <v>0</v>
      </c>
      <c r="BB18" s="205">
        <f>IF(AZ18=2,G18,0)</f>
        <v>0</v>
      </c>
      <c r="BC18" s="205">
        <f>IF(AZ18=3,G18,0)</f>
        <v>0</v>
      </c>
      <c r="BD18" s="205">
        <f>IF(AZ18=4,G18,0)</f>
        <v>0</v>
      </c>
      <c r="BE18" s="205">
        <f>IF(AZ18=5,G18,0)</f>
        <v>0</v>
      </c>
      <c r="CA18" s="232">
        <v>1</v>
      </c>
      <c r="CB18" s="232">
        <v>1</v>
      </c>
    </row>
    <row r="19" spans="1:80" ht="22.5" x14ac:dyDescent="0.2">
      <c r="A19" s="241"/>
      <c r="B19" s="245"/>
      <c r="C19" s="317" t="s">
        <v>116</v>
      </c>
      <c r="D19" s="318"/>
      <c r="E19" s="246">
        <v>61.74</v>
      </c>
      <c r="F19" s="247"/>
      <c r="G19" s="248"/>
      <c r="H19" s="249"/>
      <c r="I19" s="243"/>
      <c r="J19" s="250"/>
      <c r="K19" s="243"/>
      <c r="M19" s="244" t="s">
        <v>116</v>
      </c>
      <c r="O19" s="232"/>
    </row>
    <row r="20" spans="1:80" x14ac:dyDescent="0.2">
      <c r="A20" s="241"/>
      <c r="B20" s="245"/>
      <c r="C20" s="317" t="s">
        <v>117</v>
      </c>
      <c r="D20" s="318"/>
      <c r="E20" s="246">
        <v>7.6230000000000002</v>
      </c>
      <c r="F20" s="247"/>
      <c r="G20" s="248"/>
      <c r="H20" s="249"/>
      <c r="I20" s="243"/>
      <c r="J20" s="250"/>
      <c r="K20" s="243"/>
      <c r="M20" s="244" t="s">
        <v>117</v>
      </c>
      <c r="O20" s="232"/>
    </row>
    <row r="21" spans="1:80" x14ac:dyDescent="0.2">
      <c r="A21" s="241"/>
      <c r="B21" s="245"/>
      <c r="C21" s="317" t="s">
        <v>118</v>
      </c>
      <c r="D21" s="318"/>
      <c r="E21" s="246">
        <v>0</v>
      </c>
      <c r="F21" s="247"/>
      <c r="G21" s="248"/>
      <c r="H21" s="249"/>
      <c r="I21" s="243"/>
      <c r="J21" s="250"/>
      <c r="K21" s="243"/>
      <c r="M21" s="244" t="s">
        <v>118</v>
      </c>
      <c r="O21" s="232"/>
    </row>
    <row r="22" spans="1:80" x14ac:dyDescent="0.2">
      <c r="A22" s="241"/>
      <c r="B22" s="245"/>
      <c r="C22" s="317" t="s">
        <v>119</v>
      </c>
      <c r="D22" s="318"/>
      <c r="E22" s="246">
        <v>27</v>
      </c>
      <c r="F22" s="247"/>
      <c r="G22" s="248"/>
      <c r="H22" s="249"/>
      <c r="I22" s="243"/>
      <c r="J22" s="250"/>
      <c r="K22" s="243"/>
      <c r="M22" s="244" t="s">
        <v>119</v>
      </c>
      <c r="O22" s="232"/>
    </row>
    <row r="23" spans="1:80" x14ac:dyDescent="0.2">
      <c r="A23" s="233">
        <v>6</v>
      </c>
      <c r="B23" s="234" t="s">
        <v>122</v>
      </c>
      <c r="C23" s="235" t="s">
        <v>123</v>
      </c>
      <c r="D23" s="236" t="s">
        <v>104</v>
      </c>
      <c r="E23" s="237">
        <v>188.887</v>
      </c>
      <c r="F23" s="237"/>
      <c r="G23" s="238">
        <f>E23*F23</f>
        <v>0</v>
      </c>
      <c r="H23" s="239">
        <v>9.8999999999999999E-4</v>
      </c>
      <c r="I23" s="240">
        <f>E23*H23</f>
        <v>0.18699813000000001</v>
      </c>
      <c r="J23" s="239">
        <v>0</v>
      </c>
      <c r="K23" s="240">
        <f>E23*J23</f>
        <v>0</v>
      </c>
      <c r="O23" s="232">
        <v>2</v>
      </c>
      <c r="AA23" s="205">
        <v>1</v>
      </c>
      <c r="AB23" s="205">
        <v>1</v>
      </c>
      <c r="AC23" s="205">
        <v>1</v>
      </c>
      <c r="AZ23" s="205">
        <v>1</v>
      </c>
      <c r="BA23" s="205">
        <f>IF(AZ23=1,G23,0)</f>
        <v>0</v>
      </c>
      <c r="BB23" s="205">
        <f>IF(AZ23=2,G23,0)</f>
        <v>0</v>
      </c>
      <c r="BC23" s="205">
        <f>IF(AZ23=3,G23,0)</f>
        <v>0</v>
      </c>
      <c r="BD23" s="205">
        <f>IF(AZ23=4,G23,0)</f>
        <v>0</v>
      </c>
      <c r="BE23" s="205">
        <f>IF(AZ23=5,G23,0)</f>
        <v>0</v>
      </c>
      <c r="CA23" s="232">
        <v>1</v>
      </c>
      <c r="CB23" s="232">
        <v>1</v>
      </c>
    </row>
    <row r="24" spans="1:80" x14ac:dyDescent="0.2">
      <c r="A24" s="241"/>
      <c r="B24" s="242"/>
      <c r="C24" s="324" t="s">
        <v>124</v>
      </c>
      <c r="D24" s="325"/>
      <c r="E24" s="325"/>
      <c r="F24" s="325"/>
      <c r="G24" s="326"/>
      <c r="I24" s="243"/>
      <c r="K24" s="243"/>
      <c r="L24" s="244" t="s">
        <v>124</v>
      </c>
      <c r="O24" s="232">
        <v>3</v>
      </c>
    </row>
    <row r="25" spans="1:80" x14ac:dyDescent="0.2">
      <c r="A25" s="241"/>
      <c r="B25" s="245"/>
      <c r="C25" s="317" t="s">
        <v>125</v>
      </c>
      <c r="D25" s="318"/>
      <c r="E25" s="246">
        <v>0</v>
      </c>
      <c r="F25" s="247"/>
      <c r="G25" s="248"/>
      <c r="H25" s="249"/>
      <c r="I25" s="243"/>
      <c r="J25" s="250"/>
      <c r="K25" s="243"/>
      <c r="M25" s="244" t="s">
        <v>125</v>
      </c>
      <c r="O25" s="232"/>
    </row>
    <row r="26" spans="1:80" x14ac:dyDescent="0.2">
      <c r="A26" s="241"/>
      <c r="B26" s="245"/>
      <c r="C26" s="317" t="s">
        <v>126</v>
      </c>
      <c r="D26" s="318"/>
      <c r="E26" s="246">
        <v>188.887</v>
      </c>
      <c r="F26" s="247"/>
      <c r="G26" s="248"/>
      <c r="H26" s="249"/>
      <c r="I26" s="243"/>
      <c r="J26" s="250"/>
      <c r="K26" s="243"/>
      <c r="M26" s="244" t="s">
        <v>126</v>
      </c>
      <c r="O26" s="232"/>
    </row>
    <row r="27" spans="1:80" x14ac:dyDescent="0.2">
      <c r="A27" s="233">
        <v>7</v>
      </c>
      <c r="B27" s="234" t="s">
        <v>127</v>
      </c>
      <c r="C27" s="235" t="s">
        <v>128</v>
      </c>
      <c r="D27" s="236" t="s">
        <v>104</v>
      </c>
      <c r="E27" s="237">
        <v>33.456000000000003</v>
      </c>
      <c r="F27" s="237"/>
      <c r="G27" s="238">
        <f>E27*F27</f>
        <v>0</v>
      </c>
      <c r="H27" s="239">
        <v>8.5999999999999998E-4</v>
      </c>
      <c r="I27" s="240">
        <f>E27*H27</f>
        <v>2.8772160000000001E-2</v>
      </c>
      <c r="J27" s="239">
        <v>0</v>
      </c>
      <c r="K27" s="240">
        <f>E27*J27</f>
        <v>0</v>
      </c>
      <c r="O27" s="232">
        <v>2</v>
      </c>
      <c r="AA27" s="205">
        <v>1</v>
      </c>
      <c r="AB27" s="205">
        <v>1</v>
      </c>
      <c r="AC27" s="205">
        <v>1</v>
      </c>
      <c r="AZ27" s="205">
        <v>1</v>
      </c>
      <c r="BA27" s="205">
        <f>IF(AZ27=1,G27,0)</f>
        <v>0</v>
      </c>
      <c r="BB27" s="205">
        <f>IF(AZ27=2,G27,0)</f>
        <v>0</v>
      </c>
      <c r="BC27" s="205">
        <f>IF(AZ27=3,G27,0)</f>
        <v>0</v>
      </c>
      <c r="BD27" s="205">
        <f>IF(AZ27=4,G27,0)</f>
        <v>0</v>
      </c>
      <c r="BE27" s="205">
        <f>IF(AZ27=5,G27,0)</f>
        <v>0</v>
      </c>
      <c r="CA27" s="232">
        <v>1</v>
      </c>
      <c r="CB27" s="232">
        <v>1</v>
      </c>
    </row>
    <row r="28" spans="1:80" x14ac:dyDescent="0.2">
      <c r="A28" s="241"/>
      <c r="B28" s="245"/>
      <c r="C28" s="317" t="s">
        <v>125</v>
      </c>
      <c r="D28" s="318"/>
      <c r="E28" s="246">
        <v>0</v>
      </c>
      <c r="F28" s="247"/>
      <c r="G28" s="248"/>
      <c r="H28" s="249"/>
      <c r="I28" s="243"/>
      <c r="J28" s="250"/>
      <c r="K28" s="243"/>
      <c r="M28" s="244" t="s">
        <v>125</v>
      </c>
      <c r="O28" s="232"/>
    </row>
    <row r="29" spans="1:80" x14ac:dyDescent="0.2">
      <c r="A29" s="241"/>
      <c r="B29" s="245"/>
      <c r="C29" s="317" t="s">
        <v>129</v>
      </c>
      <c r="D29" s="318"/>
      <c r="E29" s="246">
        <v>33.456000000000003</v>
      </c>
      <c r="F29" s="247"/>
      <c r="G29" s="248"/>
      <c r="H29" s="249"/>
      <c r="I29" s="243"/>
      <c r="J29" s="250"/>
      <c r="K29" s="243"/>
      <c r="M29" s="244" t="s">
        <v>129</v>
      </c>
      <c r="O29" s="232"/>
    </row>
    <row r="30" spans="1:80" x14ac:dyDescent="0.2">
      <c r="A30" s="233">
        <v>8</v>
      </c>
      <c r="B30" s="234" t="s">
        <v>130</v>
      </c>
      <c r="C30" s="235" t="s">
        <v>131</v>
      </c>
      <c r="D30" s="236" t="s">
        <v>104</v>
      </c>
      <c r="E30" s="237">
        <v>188.887</v>
      </c>
      <c r="F30" s="237"/>
      <c r="G30" s="238">
        <f>E30*F30</f>
        <v>0</v>
      </c>
      <c r="H30" s="239">
        <v>0</v>
      </c>
      <c r="I30" s="240">
        <f>E30*H30</f>
        <v>0</v>
      </c>
      <c r="J30" s="239">
        <v>0</v>
      </c>
      <c r="K30" s="240">
        <f>E30*J30</f>
        <v>0</v>
      </c>
      <c r="O30" s="232">
        <v>2</v>
      </c>
      <c r="AA30" s="205">
        <v>1</v>
      </c>
      <c r="AB30" s="205">
        <v>1</v>
      </c>
      <c r="AC30" s="205">
        <v>1</v>
      </c>
      <c r="AZ30" s="205">
        <v>1</v>
      </c>
      <c r="BA30" s="205">
        <f>IF(AZ30=1,G30,0)</f>
        <v>0</v>
      </c>
      <c r="BB30" s="205">
        <f>IF(AZ30=2,G30,0)</f>
        <v>0</v>
      </c>
      <c r="BC30" s="205">
        <f>IF(AZ30=3,G30,0)</f>
        <v>0</v>
      </c>
      <c r="BD30" s="205">
        <f>IF(AZ30=4,G30,0)</f>
        <v>0</v>
      </c>
      <c r="BE30" s="205">
        <f>IF(AZ30=5,G30,0)</f>
        <v>0</v>
      </c>
      <c r="CA30" s="232">
        <v>1</v>
      </c>
      <c r="CB30" s="232">
        <v>1</v>
      </c>
    </row>
    <row r="31" spans="1:80" x14ac:dyDescent="0.2">
      <c r="A31" s="241"/>
      <c r="B31" s="245"/>
      <c r="C31" s="317" t="s">
        <v>125</v>
      </c>
      <c r="D31" s="318"/>
      <c r="E31" s="246">
        <v>0</v>
      </c>
      <c r="F31" s="247"/>
      <c r="G31" s="248"/>
      <c r="H31" s="249"/>
      <c r="I31" s="243"/>
      <c r="J31" s="250"/>
      <c r="K31" s="243"/>
      <c r="M31" s="244" t="s">
        <v>125</v>
      </c>
      <c r="O31" s="232"/>
    </row>
    <row r="32" spans="1:80" x14ac:dyDescent="0.2">
      <c r="A32" s="241"/>
      <c r="B32" s="245"/>
      <c r="C32" s="317" t="s">
        <v>126</v>
      </c>
      <c r="D32" s="318"/>
      <c r="E32" s="246">
        <v>188.887</v>
      </c>
      <c r="F32" s="247"/>
      <c r="G32" s="248"/>
      <c r="H32" s="249"/>
      <c r="I32" s="243"/>
      <c r="J32" s="250"/>
      <c r="K32" s="243"/>
      <c r="M32" s="244" t="s">
        <v>126</v>
      </c>
      <c r="O32" s="232"/>
    </row>
    <row r="33" spans="1:80" x14ac:dyDescent="0.2">
      <c r="A33" s="233">
        <v>9</v>
      </c>
      <c r="B33" s="234" t="s">
        <v>132</v>
      </c>
      <c r="C33" s="235" t="s">
        <v>133</v>
      </c>
      <c r="D33" s="236" t="s">
        <v>104</v>
      </c>
      <c r="E33" s="237">
        <v>33.456000000000003</v>
      </c>
      <c r="F33" s="237"/>
      <c r="G33" s="238">
        <f>E33*F33</f>
        <v>0</v>
      </c>
      <c r="H33" s="239">
        <v>0</v>
      </c>
      <c r="I33" s="240">
        <f>E33*H33</f>
        <v>0</v>
      </c>
      <c r="J33" s="239">
        <v>0</v>
      </c>
      <c r="K33" s="240">
        <f>E33*J33</f>
        <v>0</v>
      </c>
      <c r="O33" s="232">
        <v>2</v>
      </c>
      <c r="AA33" s="205">
        <v>1</v>
      </c>
      <c r="AB33" s="205">
        <v>1</v>
      </c>
      <c r="AC33" s="205">
        <v>1</v>
      </c>
      <c r="AZ33" s="205">
        <v>1</v>
      </c>
      <c r="BA33" s="205">
        <f>IF(AZ33=1,G33,0)</f>
        <v>0</v>
      </c>
      <c r="BB33" s="205">
        <f>IF(AZ33=2,G33,0)</f>
        <v>0</v>
      </c>
      <c r="BC33" s="205">
        <f>IF(AZ33=3,G33,0)</f>
        <v>0</v>
      </c>
      <c r="BD33" s="205">
        <f>IF(AZ33=4,G33,0)</f>
        <v>0</v>
      </c>
      <c r="BE33" s="205">
        <f>IF(AZ33=5,G33,0)</f>
        <v>0</v>
      </c>
      <c r="CA33" s="232">
        <v>1</v>
      </c>
      <c r="CB33" s="232">
        <v>1</v>
      </c>
    </row>
    <row r="34" spans="1:80" x14ac:dyDescent="0.2">
      <c r="A34" s="241"/>
      <c r="B34" s="245"/>
      <c r="C34" s="317" t="s">
        <v>125</v>
      </c>
      <c r="D34" s="318"/>
      <c r="E34" s="246">
        <v>0</v>
      </c>
      <c r="F34" s="247"/>
      <c r="G34" s="248"/>
      <c r="H34" s="249"/>
      <c r="I34" s="243"/>
      <c r="J34" s="250"/>
      <c r="K34" s="243"/>
      <c r="M34" s="244" t="s">
        <v>125</v>
      </c>
      <c r="O34" s="232"/>
    </row>
    <row r="35" spans="1:80" x14ac:dyDescent="0.2">
      <c r="A35" s="241"/>
      <c r="B35" s="245"/>
      <c r="C35" s="317" t="s">
        <v>129</v>
      </c>
      <c r="D35" s="318"/>
      <c r="E35" s="246">
        <v>33.456000000000003</v>
      </c>
      <c r="F35" s="247"/>
      <c r="G35" s="248"/>
      <c r="H35" s="249"/>
      <c r="I35" s="243"/>
      <c r="J35" s="250"/>
      <c r="K35" s="243"/>
      <c r="M35" s="244" t="s">
        <v>129</v>
      </c>
      <c r="O35" s="232"/>
    </row>
    <row r="36" spans="1:80" x14ac:dyDescent="0.2">
      <c r="A36" s="233">
        <v>10</v>
      </c>
      <c r="B36" s="234" t="s">
        <v>134</v>
      </c>
      <c r="C36" s="235" t="s">
        <v>135</v>
      </c>
      <c r="D36" s="236" t="s">
        <v>114</v>
      </c>
      <c r="E36" s="237">
        <v>96.363</v>
      </c>
      <c r="F36" s="237"/>
      <c r="G36" s="238">
        <f>E36*F36</f>
        <v>0</v>
      </c>
      <c r="H36" s="239">
        <v>0</v>
      </c>
      <c r="I36" s="240">
        <f>E36*H36</f>
        <v>0</v>
      </c>
      <c r="J36" s="239">
        <v>0</v>
      </c>
      <c r="K36" s="240">
        <f>E36*J36</f>
        <v>0</v>
      </c>
      <c r="O36" s="232">
        <v>2</v>
      </c>
      <c r="AA36" s="205">
        <v>1</v>
      </c>
      <c r="AB36" s="205">
        <v>1</v>
      </c>
      <c r="AC36" s="205">
        <v>1</v>
      </c>
      <c r="AZ36" s="205">
        <v>1</v>
      </c>
      <c r="BA36" s="205">
        <f>IF(AZ36=1,G36,0)</f>
        <v>0</v>
      </c>
      <c r="BB36" s="205">
        <f>IF(AZ36=2,G36,0)</f>
        <v>0</v>
      </c>
      <c r="BC36" s="205">
        <f>IF(AZ36=3,G36,0)</f>
        <v>0</v>
      </c>
      <c r="BD36" s="205">
        <f>IF(AZ36=4,G36,0)</f>
        <v>0</v>
      </c>
      <c r="BE36" s="205">
        <f>IF(AZ36=5,G36,0)</f>
        <v>0</v>
      </c>
      <c r="CA36" s="232">
        <v>1</v>
      </c>
      <c r="CB36" s="232">
        <v>1</v>
      </c>
    </row>
    <row r="37" spans="1:80" ht="33.75" x14ac:dyDescent="0.2">
      <c r="A37" s="241"/>
      <c r="B37" s="242"/>
      <c r="C37" s="324" t="s">
        <v>136</v>
      </c>
      <c r="D37" s="325"/>
      <c r="E37" s="325"/>
      <c r="F37" s="325"/>
      <c r="G37" s="326"/>
      <c r="I37" s="243"/>
      <c r="K37" s="243"/>
      <c r="L37" s="244" t="s">
        <v>136</v>
      </c>
      <c r="O37" s="232">
        <v>3</v>
      </c>
    </row>
    <row r="38" spans="1:80" x14ac:dyDescent="0.2">
      <c r="A38" s="241"/>
      <c r="B38" s="242"/>
      <c r="C38" s="324"/>
      <c r="D38" s="325"/>
      <c r="E38" s="325"/>
      <c r="F38" s="325"/>
      <c r="G38" s="326"/>
      <c r="I38" s="243"/>
      <c r="K38" s="243"/>
      <c r="L38" s="244"/>
      <c r="O38" s="232">
        <v>3</v>
      </c>
    </row>
    <row r="39" spans="1:80" x14ac:dyDescent="0.2">
      <c r="A39" s="241"/>
      <c r="B39" s="242"/>
      <c r="C39" s="324" t="s">
        <v>137</v>
      </c>
      <c r="D39" s="325"/>
      <c r="E39" s="325"/>
      <c r="F39" s="325"/>
      <c r="G39" s="326"/>
      <c r="I39" s="243"/>
      <c r="K39" s="243"/>
      <c r="L39" s="244" t="s">
        <v>137</v>
      </c>
      <c r="O39" s="232">
        <v>3</v>
      </c>
    </row>
    <row r="40" spans="1:80" x14ac:dyDescent="0.2">
      <c r="A40" s="241"/>
      <c r="B40" s="242"/>
      <c r="C40" s="324" t="s">
        <v>138</v>
      </c>
      <c r="D40" s="325"/>
      <c r="E40" s="325"/>
      <c r="F40" s="325"/>
      <c r="G40" s="326"/>
      <c r="I40" s="243"/>
      <c r="K40" s="243"/>
      <c r="L40" s="244" t="s">
        <v>138</v>
      </c>
      <c r="O40" s="232">
        <v>3</v>
      </c>
    </row>
    <row r="41" spans="1:80" x14ac:dyDescent="0.2">
      <c r="A41" s="241"/>
      <c r="B41" s="242"/>
      <c r="C41" s="324" t="s">
        <v>139</v>
      </c>
      <c r="D41" s="325"/>
      <c r="E41" s="325"/>
      <c r="F41" s="325"/>
      <c r="G41" s="326"/>
      <c r="I41" s="243"/>
      <c r="K41" s="243"/>
      <c r="L41" s="244" t="s">
        <v>139</v>
      </c>
      <c r="O41" s="232">
        <v>3</v>
      </c>
    </row>
    <row r="42" spans="1:80" x14ac:dyDescent="0.2">
      <c r="A42" s="241"/>
      <c r="B42" s="242"/>
      <c r="C42" s="324" t="s">
        <v>140</v>
      </c>
      <c r="D42" s="325"/>
      <c r="E42" s="325"/>
      <c r="F42" s="325"/>
      <c r="G42" s="326"/>
      <c r="I42" s="243"/>
      <c r="K42" s="243"/>
      <c r="L42" s="244" t="s">
        <v>140</v>
      </c>
      <c r="O42" s="232">
        <v>3</v>
      </c>
    </row>
    <row r="43" spans="1:80" x14ac:dyDescent="0.2">
      <c r="A43" s="241"/>
      <c r="B43" s="242"/>
      <c r="C43" s="324" t="s">
        <v>141</v>
      </c>
      <c r="D43" s="325"/>
      <c r="E43" s="325"/>
      <c r="F43" s="325"/>
      <c r="G43" s="326"/>
      <c r="I43" s="243"/>
      <c r="K43" s="243"/>
      <c r="L43" s="244" t="s">
        <v>141</v>
      </c>
      <c r="O43" s="232">
        <v>3</v>
      </c>
    </row>
    <row r="44" spans="1:80" x14ac:dyDescent="0.2">
      <c r="A44" s="241"/>
      <c r="B44" s="242"/>
      <c r="C44" s="324"/>
      <c r="D44" s="325"/>
      <c r="E44" s="325"/>
      <c r="F44" s="325"/>
      <c r="G44" s="326"/>
      <c r="I44" s="243"/>
      <c r="K44" s="243"/>
      <c r="L44" s="244"/>
      <c r="O44" s="232">
        <v>3</v>
      </c>
    </row>
    <row r="45" spans="1:80" x14ac:dyDescent="0.2">
      <c r="A45" s="241"/>
      <c r="B45" s="242"/>
      <c r="C45" s="324" t="s">
        <v>142</v>
      </c>
      <c r="D45" s="325"/>
      <c r="E45" s="325"/>
      <c r="F45" s="325"/>
      <c r="G45" s="326"/>
      <c r="I45" s="243"/>
      <c r="K45" s="243"/>
      <c r="L45" s="244" t="s">
        <v>142</v>
      </c>
      <c r="O45" s="232">
        <v>3</v>
      </c>
    </row>
    <row r="46" spans="1:80" x14ac:dyDescent="0.2">
      <c r="A46" s="241"/>
      <c r="B46" s="242"/>
      <c r="C46" s="324" t="s">
        <v>143</v>
      </c>
      <c r="D46" s="325"/>
      <c r="E46" s="325"/>
      <c r="F46" s="325"/>
      <c r="G46" s="326"/>
      <c r="I46" s="243"/>
      <c r="K46" s="243"/>
      <c r="L46" s="244" t="s">
        <v>143</v>
      </c>
      <c r="O46" s="232">
        <v>3</v>
      </c>
    </row>
    <row r="47" spans="1:80" x14ac:dyDescent="0.2">
      <c r="A47" s="241"/>
      <c r="B47" s="242"/>
      <c r="C47" s="324"/>
      <c r="D47" s="325"/>
      <c r="E47" s="325"/>
      <c r="F47" s="325"/>
      <c r="G47" s="326"/>
      <c r="I47" s="243"/>
      <c r="K47" s="243"/>
      <c r="L47" s="244"/>
      <c r="O47" s="232">
        <v>3</v>
      </c>
    </row>
    <row r="48" spans="1:80" x14ac:dyDescent="0.2">
      <c r="A48" s="241"/>
      <c r="B48" s="242"/>
      <c r="C48" s="324" t="s">
        <v>144</v>
      </c>
      <c r="D48" s="325"/>
      <c r="E48" s="325"/>
      <c r="F48" s="325"/>
      <c r="G48" s="326"/>
      <c r="I48" s="243"/>
      <c r="K48" s="243"/>
      <c r="L48" s="244" t="s">
        <v>144</v>
      </c>
      <c r="O48" s="232">
        <v>3</v>
      </c>
    </row>
    <row r="49" spans="1:80" x14ac:dyDescent="0.2">
      <c r="A49" s="241"/>
      <c r="B49" s="242"/>
      <c r="C49" s="324" t="s">
        <v>145</v>
      </c>
      <c r="D49" s="325"/>
      <c r="E49" s="325"/>
      <c r="F49" s="325"/>
      <c r="G49" s="326"/>
      <c r="I49" s="243"/>
      <c r="K49" s="243"/>
      <c r="L49" s="244" t="s">
        <v>145</v>
      </c>
      <c r="O49" s="232">
        <v>3</v>
      </c>
    </row>
    <row r="50" spans="1:80" x14ac:dyDescent="0.2">
      <c r="A50" s="241"/>
      <c r="B50" s="242"/>
      <c r="C50" s="324" t="s">
        <v>146</v>
      </c>
      <c r="D50" s="325"/>
      <c r="E50" s="325"/>
      <c r="F50" s="325"/>
      <c r="G50" s="326"/>
      <c r="I50" s="243"/>
      <c r="K50" s="243"/>
      <c r="L50" s="244" t="s">
        <v>146</v>
      </c>
      <c r="O50" s="232">
        <v>3</v>
      </c>
    </row>
    <row r="51" spans="1:80" x14ac:dyDescent="0.2">
      <c r="A51" s="241"/>
      <c r="B51" s="242"/>
      <c r="C51" s="324"/>
      <c r="D51" s="325"/>
      <c r="E51" s="325"/>
      <c r="F51" s="325"/>
      <c r="G51" s="326"/>
      <c r="I51" s="243"/>
      <c r="K51" s="243"/>
      <c r="L51" s="244"/>
      <c r="O51" s="232">
        <v>3</v>
      </c>
    </row>
    <row r="52" spans="1:80" x14ac:dyDescent="0.2">
      <c r="A52" s="241"/>
      <c r="B52" s="242"/>
      <c r="C52" s="324" t="s">
        <v>147</v>
      </c>
      <c r="D52" s="325"/>
      <c r="E52" s="325"/>
      <c r="F52" s="325"/>
      <c r="G52" s="326"/>
      <c r="I52" s="243"/>
      <c r="K52" s="243"/>
      <c r="L52" s="244" t="s">
        <v>147</v>
      </c>
      <c r="O52" s="232">
        <v>3</v>
      </c>
    </row>
    <row r="53" spans="1:80" x14ac:dyDescent="0.2">
      <c r="A53" s="241"/>
      <c r="B53" s="242"/>
      <c r="C53" s="324" t="s">
        <v>148</v>
      </c>
      <c r="D53" s="325"/>
      <c r="E53" s="325"/>
      <c r="F53" s="325"/>
      <c r="G53" s="326"/>
      <c r="I53" s="243"/>
      <c r="K53" s="243"/>
      <c r="L53" s="244" t="s">
        <v>148</v>
      </c>
      <c r="O53" s="232">
        <v>3</v>
      </c>
    </row>
    <row r="54" spans="1:80" x14ac:dyDescent="0.2">
      <c r="A54" s="241"/>
      <c r="B54" s="242"/>
      <c r="C54" s="324" t="s">
        <v>149</v>
      </c>
      <c r="D54" s="325"/>
      <c r="E54" s="325"/>
      <c r="F54" s="325"/>
      <c r="G54" s="326"/>
      <c r="I54" s="243"/>
      <c r="K54" s="243"/>
      <c r="L54" s="244" t="s">
        <v>149</v>
      </c>
      <c r="O54" s="232">
        <v>3</v>
      </c>
    </row>
    <row r="55" spans="1:80" x14ac:dyDescent="0.2">
      <c r="A55" s="241"/>
      <c r="B55" s="242"/>
      <c r="C55" s="324" t="s">
        <v>150</v>
      </c>
      <c r="D55" s="325"/>
      <c r="E55" s="325"/>
      <c r="F55" s="325"/>
      <c r="G55" s="326"/>
      <c r="I55" s="243"/>
      <c r="K55" s="243"/>
      <c r="L55" s="244" t="s">
        <v>150</v>
      </c>
      <c r="O55" s="232">
        <v>3</v>
      </c>
    </row>
    <row r="56" spans="1:80" x14ac:dyDescent="0.2">
      <c r="A56" s="241"/>
      <c r="B56" s="242"/>
      <c r="C56" s="324"/>
      <c r="D56" s="325"/>
      <c r="E56" s="325"/>
      <c r="F56" s="325"/>
      <c r="G56" s="326"/>
      <c r="I56" s="243"/>
      <c r="K56" s="243"/>
      <c r="L56" s="244"/>
      <c r="O56" s="232">
        <v>3</v>
      </c>
    </row>
    <row r="57" spans="1:80" ht="22.5" x14ac:dyDescent="0.2">
      <c r="A57" s="241"/>
      <c r="B57" s="245"/>
      <c r="C57" s="317" t="s">
        <v>116</v>
      </c>
      <c r="D57" s="318"/>
      <c r="E57" s="246">
        <v>61.74</v>
      </c>
      <c r="F57" s="247"/>
      <c r="G57" s="248"/>
      <c r="H57" s="249"/>
      <c r="I57" s="243"/>
      <c r="J57" s="250"/>
      <c r="K57" s="243"/>
      <c r="M57" s="244" t="s">
        <v>116</v>
      </c>
      <c r="O57" s="232"/>
    </row>
    <row r="58" spans="1:80" x14ac:dyDescent="0.2">
      <c r="A58" s="241"/>
      <c r="B58" s="245"/>
      <c r="C58" s="317" t="s">
        <v>117</v>
      </c>
      <c r="D58" s="318"/>
      <c r="E58" s="246">
        <v>7.6230000000000002</v>
      </c>
      <c r="F58" s="247"/>
      <c r="G58" s="248"/>
      <c r="H58" s="249"/>
      <c r="I58" s="243"/>
      <c r="J58" s="250"/>
      <c r="K58" s="243"/>
      <c r="M58" s="244" t="s">
        <v>117</v>
      </c>
      <c r="O58" s="232"/>
    </row>
    <row r="59" spans="1:80" x14ac:dyDescent="0.2">
      <c r="A59" s="241"/>
      <c r="B59" s="245"/>
      <c r="C59" s="317" t="s">
        <v>118</v>
      </c>
      <c r="D59" s="318"/>
      <c r="E59" s="246">
        <v>0</v>
      </c>
      <c r="F59" s="247"/>
      <c r="G59" s="248"/>
      <c r="H59" s="249"/>
      <c r="I59" s="243"/>
      <c r="J59" s="250"/>
      <c r="K59" s="243"/>
      <c r="M59" s="244" t="s">
        <v>118</v>
      </c>
      <c r="O59" s="232"/>
    </row>
    <row r="60" spans="1:80" x14ac:dyDescent="0.2">
      <c r="A60" s="241"/>
      <c r="B60" s="245"/>
      <c r="C60" s="317" t="s">
        <v>119</v>
      </c>
      <c r="D60" s="318"/>
      <c r="E60" s="246">
        <v>27</v>
      </c>
      <c r="F60" s="247"/>
      <c r="G60" s="248"/>
      <c r="H60" s="249"/>
      <c r="I60" s="243"/>
      <c r="J60" s="250"/>
      <c r="K60" s="243"/>
      <c r="M60" s="244" t="s">
        <v>119</v>
      </c>
      <c r="O60" s="232"/>
    </row>
    <row r="61" spans="1:80" x14ac:dyDescent="0.2">
      <c r="A61" s="233">
        <v>11</v>
      </c>
      <c r="B61" s="234" t="s">
        <v>151</v>
      </c>
      <c r="C61" s="235" t="s">
        <v>152</v>
      </c>
      <c r="D61" s="236" t="s">
        <v>114</v>
      </c>
      <c r="E61" s="237">
        <v>13.8117</v>
      </c>
      <c r="F61" s="237"/>
      <c r="G61" s="238">
        <f>E61*F61</f>
        <v>0</v>
      </c>
      <c r="H61" s="239">
        <v>0</v>
      </c>
      <c r="I61" s="240">
        <f>E61*H61</f>
        <v>0</v>
      </c>
      <c r="J61" s="239">
        <v>0</v>
      </c>
      <c r="K61" s="240">
        <f>E61*J61</f>
        <v>0</v>
      </c>
      <c r="O61" s="232">
        <v>2</v>
      </c>
      <c r="AA61" s="205">
        <v>1</v>
      </c>
      <c r="AB61" s="205">
        <v>1</v>
      </c>
      <c r="AC61" s="205">
        <v>1</v>
      </c>
      <c r="AZ61" s="205">
        <v>1</v>
      </c>
      <c r="BA61" s="205">
        <f>IF(AZ61=1,G61,0)</f>
        <v>0</v>
      </c>
      <c r="BB61" s="205">
        <f>IF(AZ61=2,G61,0)</f>
        <v>0</v>
      </c>
      <c r="BC61" s="205">
        <f>IF(AZ61=3,G61,0)</f>
        <v>0</v>
      </c>
      <c r="BD61" s="205">
        <f>IF(AZ61=4,G61,0)</f>
        <v>0</v>
      </c>
      <c r="BE61" s="205">
        <f>IF(AZ61=5,G61,0)</f>
        <v>0</v>
      </c>
      <c r="CA61" s="232">
        <v>1</v>
      </c>
      <c r="CB61" s="232">
        <v>1</v>
      </c>
    </row>
    <row r="62" spans="1:80" ht="22.5" x14ac:dyDescent="0.2">
      <c r="A62" s="241"/>
      <c r="B62" s="245"/>
      <c r="C62" s="317" t="s">
        <v>116</v>
      </c>
      <c r="D62" s="318"/>
      <c r="E62" s="246">
        <v>61.74</v>
      </c>
      <c r="F62" s="247"/>
      <c r="G62" s="248"/>
      <c r="H62" s="249"/>
      <c r="I62" s="243"/>
      <c r="J62" s="250"/>
      <c r="K62" s="243"/>
      <c r="M62" s="244" t="s">
        <v>116</v>
      </c>
      <c r="O62" s="232"/>
    </row>
    <row r="63" spans="1:80" x14ac:dyDescent="0.2">
      <c r="A63" s="241"/>
      <c r="B63" s="245"/>
      <c r="C63" s="317" t="s">
        <v>117</v>
      </c>
      <c r="D63" s="318"/>
      <c r="E63" s="246">
        <v>7.6230000000000002</v>
      </c>
      <c r="F63" s="247"/>
      <c r="G63" s="248"/>
      <c r="H63" s="249"/>
      <c r="I63" s="243"/>
      <c r="J63" s="250"/>
      <c r="K63" s="243"/>
      <c r="M63" s="244" t="s">
        <v>117</v>
      </c>
      <c r="O63" s="232"/>
    </row>
    <row r="64" spans="1:80" x14ac:dyDescent="0.2">
      <c r="A64" s="241"/>
      <c r="B64" s="245"/>
      <c r="C64" s="317" t="s">
        <v>118</v>
      </c>
      <c r="D64" s="318"/>
      <c r="E64" s="246">
        <v>0</v>
      </c>
      <c r="F64" s="247"/>
      <c r="G64" s="248"/>
      <c r="H64" s="249"/>
      <c r="I64" s="243"/>
      <c r="J64" s="250"/>
      <c r="K64" s="243"/>
      <c r="M64" s="244" t="s">
        <v>118</v>
      </c>
      <c r="O64" s="232"/>
    </row>
    <row r="65" spans="1:80" x14ac:dyDescent="0.2">
      <c r="A65" s="241"/>
      <c r="B65" s="245"/>
      <c r="C65" s="317" t="s">
        <v>119</v>
      </c>
      <c r="D65" s="318"/>
      <c r="E65" s="246">
        <v>27</v>
      </c>
      <c r="F65" s="247"/>
      <c r="G65" s="248"/>
      <c r="H65" s="249"/>
      <c r="I65" s="243"/>
      <c r="J65" s="250"/>
      <c r="K65" s="243"/>
      <c r="M65" s="244" t="s">
        <v>119</v>
      </c>
      <c r="O65" s="232"/>
    </row>
    <row r="66" spans="1:80" x14ac:dyDescent="0.2">
      <c r="A66" s="241"/>
      <c r="B66" s="245"/>
      <c r="C66" s="317" t="s">
        <v>153</v>
      </c>
      <c r="D66" s="318"/>
      <c r="E66" s="246">
        <v>0</v>
      </c>
      <c r="F66" s="247"/>
      <c r="G66" s="248"/>
      <c r="H66" s="249"/>
      <c r="I66" s="243"/>
      <c r="J66" s="250"/>
      <c r="K66" s="243"/>
      <c r="M66" s="244">
        <v>0</v>
      </c>
      <c r="O66" s="232"/>
    </row>
    <row r="67" spans="1:80" x14ac:dyDescent="0.2">
      <c r="A67" s="241"/>
      <c r="B67" s="245"/>
      <c r="C67" s="317" t="s">
        <v>154</v>
      </c>
      <c r="D67" s="318"/>
      <c r="E67" s="246">
        <v>-82.551299999999998</v>
      </c>
      <c r="F67" s="247"/>
      <c r="G67" s="248"/>
      <c r="H67" s="249"/>
      <c r="I67" s="243"/>
      <c r="J67" s="250"/>
      <c r="K67" s="243"/>
      <c r="M67" s="244" t="s">
        <v>154</v>
      </c>
      <c r="O67" s="232"/>
    </row>
    <row r="68" spans="1:80" ht="22.5" x14ac:dyDescent="0.2">
      <c r="A68" s="233">
        <v>12</v>
      </c>
      <c r="B68" s="234" t="s">
        <v>155</v>
      </c>
      <c r="C68" s="235" t="s">
        <v>156</v>
      </c>
      <c r="D68" s="236" t="s">
        <v>114</v>
      </c>
      <c r="E68" s="237">
        <v>13.8117</v>
      </c>
      <c r="F68" s="237"/>
      <c r="G68" s="238">
        <f>E68*F68</f>
        <v>0</v>
      </c>
      <c r="H68" s="239">
        <v>0</v>
      </c>
      <c r="I68" s="240">
        <f>E68*H68</f>
        <v>0</v>
      </c>
      <c r="J68" s="239">
        <v>0</v>
      </c>
      <c r="K68" s="240">
        <f>E68*J68</f>
        <v>0</v>
      </c>
      <c r="O68" s="232">
        <v>2</v>
      </c>
      <c r="AA68" s="205">
        <v>1</v>
      </c>
      <c r="AB68" s="205">
        <v>1</v>
      </c>
      <c r="AC68" s="205">
        <v>1</v>
      </c>
      <c r="AZ68" s="205">
        <v>1</v>
      </c>
      <c r="BA68" s="205">
        <f>IF(AZ68=1,G68,0)</f>
        <v>0</v>
      </c>
      <c r="BB68" s="205">
        <f>IF(AZ68=2,G68,0)</f>
        <v>0</v>
      </c>
      <c r="BC68" s="205">
        <f>IF(AZ68=3,G68,0)</f>
        <v>0</v>
      </c>
      <c r="BD68" s="205">
        <f>IF(AZ68=4,G68,0)</f>
        <v>0</v>
      </c>
      <c r="BE68" s="205">
        <f>IF(AZ68=5,G68,0)</f>
        <v>0</v>
      </c>
      <c r="CA68" s="232">
        <v>1</v>
      </c>
      <c r="CB68" s="232">
        <v>1</v>
      </c>
    </row>
    <row r="69" spans="1:80" ht="22.5" x14ac:dyDescent="0.2">
      <c r="A69" s="233">
        <v>13</v>
      </c>
      <c r="B69" s="234" t="s">
        <v>157</v>
      </c>
      <c r="C69" s="235" t="s">
        <v>158</v>
      </c>
      <c r="D69" s="236" t="s">
        <v>114</v>
      </c>
      <c r="E69" s="237">
        <v>13.8117</v>
      </c>
      <c r="F69" s="237"/>
      <c r="G69" s="238">
        <f>E69*F69</f>
        <v>0</v>
      </c>
      <c r="H69" s="239">
        <v>0</v>
      </c>
      <c r="I69" s="240">
        <f>E69*H69</f>
        <v>0</v>
      </c>
      <c r="J69" s="239">
        <v>0</v>
      </c>
      <c r="K69" s="240">
        <f>E69*J69</f>
        <v>0</v>
      </c>
      <c r="O69" s="232">
        <v>2</v>
      </c>
      <c r="AA69" s="205">
        <v>1</v>
      </c>
      <c r="AB69" s="205">
        <v>1</v>
      </c>
      <c r="AC69" s="205">
        <v>1</v>
      </c>
      <c r="AZ69" s="205">
        <v>1</v>
      </c>
      <c r="BA69" s="205">
        <f>IF(AZ69=1,G69,0)</f>
        <v>0</v>
      </c>
      <c r="BB69" s="205">
        <f>IF(AZ69=2,G69,0)</f>
        <v>0</v>
      </c>
      <c r="BC69" s="205">
        <f>IF(AZ69=3,G69,0)</f>
        <v>0</v>
      </c>
      <c r="BD69" s="205">
        <f>IF(AZ69=4,G69,0)</f>
        <v>0</v>
      </c>
      <c r="BE69" s="205">
        <f>IF(AZ69=5,G69,0)</f>
        <v>0</v>
      </c>
      <c r="CA69" s="232">
        <v>1</v>
      </c>
      <c r="CB69" s="232">
        <v>1</v>
      </c>
    </row>
    <row r="70" spans="1:80" x14ac:dyDescent="0.2">
      <c r="A70" s="233">
        <v>14</v>
      </c>
      <c r="B70" s="234" t="s">
        <v>159</v>
      </c>
      <c r="C70" s="235" t="s">
        <v>160</v>
      </c>
      <c r="D70" s="236" t="s">
        <v>114</v>
      </c>
      <c r="E70" s="237">
        <v>82.551299999999998</v>
      </c>
      <c r="F70" s="237"/>
      <c r="G70" s="238">
        <f>E70*F70</f>
        <v>0</v>
      </c>
      <c r="H70" s="239">
        <v>0</v>
      </c>
      <c r="I70" s="240">
        <f>E70*H70</f>
        <v>0</v>
      </c>
      <c r="J70" s="239">
        <v>0</v>
      </c>
      <c r="K70" s="240">
        <f>E70*J70</f>
        <v>0</v>
      </c>
      <c r="O70" s="232">
        <v>2</v>
      </c>
      <c r="AA70" s="205">
        <v>1</v>
      </c>
      <c r="AB70" s="205">
        <v>1</v>
      </c>
      <c r="AC70" s="205">
        <v>1</v>
      </c>
      <c r="AZ70" s="205">
        <v>1</v>
      </c>
      <c r="BA70" s="205">
        <f>IF(AZ70=1,G70,0)</f>
        <v>0</v>
      </c>
      <c r="BB70" s="205">
        <f>IF(AZ70=2,G70,0)</f>
        <v>0</v>
      </c>
      <c r="BC70" s="205">
        <f>IF(AZ70=3,G70,0)</f>
        <v>0</v>
      </c>
      <c r="BD70" s="205">
        <f>IF(AZ70=4,G70,0)</f>
        <v>0</v>
      </c>
      <c r="BE70" s="205">
        <f>IF(AZ70=5,G70,0)</f>
        <v>0</v>
      </c>
      <c r="CA70" s="232">
        <v>1</v>
      </c>
      <c r="CB70" s="232">
        <v>1</v>
      </c>
    </row>
    <row r="71" spans="1:80" ht="22.5" x14ac:dyDescent="0.2">
      <c r="A71" s="241"/>
      <c r="B71" s="245"/>
      <c r="C71" s="317" t="s">
        <v>116</v>
      </c>
      <c r="D71" s="318"/>
      <c r="E71" s="246">
        <v>61.74</v>
      </c>
      <c r="F71" s="247"/>
      <c r="G71" s="248"/>
      <c r="H71" s="249"/>
      <c r="I71" s="243"/>
      <c r="J71" s="250"/>
      <c r="K71" s="243"/>
      <c r="M71" s="244" t="s">
        <v>116</v>
      </c>
      <c r="O71" s="232"/>
    </row>
    <row r="72" spans="1:80" x14ac:dyDescent="0.2">
      <c r="A72" s="241"/>
      <c r="B72" s="245"/>
      <c r="C72" s="317" t="s">
        <v>117</v>
      </c>
      <c r="D72" s="318"/>
      <c r="E72" s="246">
        <v>7.6230000000000002</v>
      </c>
      <c r="F72" s="247"/>
      <c r="G72" s="248"/>
      <c r="H72" s="249"/>
      <c r="I72" s="243"/>
      <c r="J72" s="250"/>
      <c r="K72" s="243"/>
      <c r="M72" s="244" t="s">
        <v>117</v>
      </c>
      <c r="O72" s="232"/>
    </row>
    <row r="73" spans="1:80" x14ac:dyDescent="0.2">
      <c r="A73" s="241"/>
      <c r="B73" s="245"/>
      <c r="C73" s="317" t="s">
        <v>118</v>
      </c>
      <c r="D73" s="318"/>
      <c r="E73" s="246">
        <v>0</v>
      </c>
      <c r="F73" s="247"/>
      <c r="G73" s="248"/>
      <c r="H73" s="249"/>
      <c r="I73" s="243"/>
      <c r="J73" s="250"/>
      <c r="K73" s="243"/>
      <c r="M73" s="244" t="s">
        <v>118</v>
      </c>
      <c r="O73" s="232"/>
    </row>
    <row r="74" spans="1:80" x14ac:dyDescent="0.2">
      <c r="A74" s="241"/>
      <c r="B74" s="245"/>
      <c r="C74" s="317" t="s">
        <v>119</v>
      </c>
      <c r="D74" s="318"/>
      <c r="E74" s="246">
        <v>27</v>
      </c>
      <c r="F74" s="247"/>
      <c r="G74" s="248"/>
      <c r="H74" s="249"/>
      <c r="I74" s="243"/>
      <c r="J74" s="250"/>
      <c r="K74" s="243"/>
      <c r="M74" s="244" t="s">
        <v>119</v>
      </c>
      <c r="O74" s="232"/>
    </row>
    <row r="75" spans="1:80" x14ac:dyDescent="0.2">
      <c r="A75" s="241"/>
      <c r="B75" s="245"/>
      <c r="C75" s="317" t="s">
        <v>153</v>
      </c>
      <c r="D75" s="318"/>
      <c r="E75" s="246">
        <v>0</v>
      </c>
      <c r="F75" s="247"/>
      <c r="G75" s="248"/>
      <c r="H75" s="249"/>
      <c r="I75" s="243"/>
      <c r="J75" s="250"/>
      <c r="K75" s="243"/>
      <c r="M75" s="244">
        <v>0</v>
      </c>
      <c r="O75" s="232"/>
    </row>
    <row r="76" spans="1:80" x14ac:dyDescent="0.2">
      <c r="A76" s="241"/>
      <c r="B76" s="245"/>
      <c r="C76" s="317" t="s">
        <v>161</v>
      </c>
      <c r="D76" s="318"/>
      <c r="E76" s="246">
        <v>-3.9832000000000001</v>
      </c>
      <c r="F76" s="247"/>
      <c r="G76" s="248"/>
      <c r="H76" s="249"/>
      <c r="I76" s="243"/>
      <c r="J76" s="250"/>
      <c r="K76" s="243"/>
      <c r="M76" s="244" t="s">
        <v>161</v>
      </c>
      <c r="O76" s="232"/>
    </row>
    <row r="77" spans="1:80" x14ac:dyDescent="0.2">
      <c r="A77" s="241"/>
      <c r="B77" s="245"/>
      <c r="C77" s="317" t="s">
        <v>162</v>
      </c>
      <c r="D77" s="318"/>
      <c r="E77" s="246">
        <v>0</v>
      </c>
      <c r="F77" s="247"/>
      <c r="G77" s="248"/>
      <c r="H77" s="249"/>
      <c r="I77" s="243"/>
      <c r="J77" s="250"/>
      <c r="K77" s="243"/>
      <c r="M77" s="244" t="s">
        <v>162</v>
      </c>
      <c r="O77" s="232"/>
    </row>
    <row r="78" spans="1:80" x14ac:dyDescent="0.2">
      <c r="A78" s="241"/>
      <c r="B78" s="245"/>
      <c r="C78" s="317" t="s">
        <v>163</v>
      </c>
      <c r="D78" s="318"/>
      <c r="E78" s="246">
        <v>-7.0071000000000003</v>
      </c>
      <c r="F78" s="247"/>
      <c r="G78" s="248"/>
      <c r="H78" s="249"/>
      <c r="I78" s="243"/>
      <c r="J78" s="250"/>
      <c r="K78" s="243"/>
      <c r="M78" s="244" t="s">
        <v>163</v>
      </c>
      <c r="O78" s="232"/>
    </row>
    <row r="79" spans="1:80" x14ac:dyDescent="0.2">
      <c r="A79" s="241"/>
      <c r="B79" s="245"/>
      <c r="C79" s="317" t="s">
        <v>164</v>
      </c>
      <c r="D79" s="318"/>
      <c r="E79" s="246">
        <v>-1.1415</v>
      </c>
      <c r="F79" s="247"/>
      <c r="G79" s="248"/>
      <c r="H79" s="249"/>
      <c r="I79" s="243"/>
      <c r="J79" s="250"/>
      <c r="K79" s="243"/>
      <c r="M79" s="244" t="s">
        <v>164</v>
      </c>
      <c r="O79" s="232"/>
    </row>
    <row r="80" spans="1:80" x14ac:dyDescent="0.2">
      <c r="A80" s="241"/>
      <c r="B80" s="245"/>
      <c r="C80" s="317" t="s">
        <v>165</v>
      </c>
      <c r="D80" s="318"/>
      <c r="E80" s="246">
        <v>-1.68</v>
      </c>
      <c r="F80" s="247"/>
      <c r="G80" s="248"/>
      <c r="H80" s="249"/>
      <c r="I80" s="243"/>
      <c r="J80" s="250"/>
      <c r="K80" s="243"/>
      <c r="M80" s="244" t="s">
        <v>165</v>
      </c>
      <c r="O80" s="232"/>
    </row>
    <row r="81" spans="1:80" ht="22.5" x14ac:dyDescent="0.2">
      <c r="A81" s="233">
        <v>15</v>
      </c>
      <c r="B81" s="234" t="s">
        <v>166</v>
      </c>
      <c r="C81" s="235" t="s">
        <v>167</v>
      </c>
      <c r="D81" s="236" t="s">
        <v>114</v>
      </c>
      <c r="E81" s="237">
        <v>1.68</v>
      </c>
      <c r="F81" s="237"/>
      <c r="G81" s="238">
        <f>E81*F81</f>
        <v>0</v>
      </c>
      <c r="H81" s="239">
        <v>0</v>
      </c>
      <c r="I81" s="240">
        <f>E81*H81</f>
        <v>0</v>
      </c>
      <c r="J81" s="239">
        <v>0</v>
      </c>
      <c r="K81" s="240">
        <f>E81*J81</f>
        <v>0</v>
      </c>
      <c r="O81" s="232">
        <v>2</v>
      </c>
      <c r="AA81" s="205">
        <v>1</v>
      </c>
      <c r="AB81" s="205">
        <v>1</v>
      </c>
      <c r="AC81" s="205">
        <v>1</v>
      </c>
      <c r="AZ81" s="205">
        <v>1</v>
      </c>
      <c r="BA81" s="205">
        <f>IF(AZ81=1,G81,0)</f>
        <v>0</v>
      </c>
      <c r="BB81" s="205">
        <f>IF(AZ81=2,G81,0)</f>
        <v>0</v>
      </c>
      <c r="BC81" s="205">
        <f>IF(AZ81=3,G81,0)</f>
        <v>0</v>
      </c>
      <c r="BD81" s="205">
        <f>IF(AZ81=4,G81,0)</f>
        <v>0</v>
      </c>
      <c r="BE81" s="205">
        <f>IF(AZ81=5,G81,0)</f>
        <v>0</v>
      </c>
      <c r="CA81" s="232">
        <v>1</v>
      </c>
      <c r="CB81" s="232">
        <v>1</v>
      </c>
    </row>
    <row r="82" spans="1:80" ht="22.5" x14ac:dyDescent="0.2">
      <c r="A82" s="241"/>
      <c r="B82" s="242"/>
      <c r="C82" s="324" t="s">
        <v>168</v>
      </c>
      <c r="D82" s="325"/>
      <c r="E82" s="325"/>
      <c r="F82" s="325"/>
      <c r="G82" s="326"/>
      <c r="I82" s="243"/>
      <c r="K82" s="243"/>
      <c r="L82" s="244" t="s">
        <v>168</v>
      </c>
      <c r="O82" s="232">
        <v>3</v>
      </c>
    </row>
    <row r="83" spans="1:80" x14ac:dyDescent="0.2">
      <c r="A83" s="241"/>
      <c r="B83" s="245"/>
      <c r="C83" s="317" t="s">
        <v>125</v>
      </c>
      <c r="D83" s="318"/>
      <c r="E83" s="246">
        <v>0</v>
      </c>
      <c r="F83" s="247"/>
      <c r="G83" s="248"/>
      <c r="H83" s="249"/>
      <c r="I83" s="243"/>
      <c r="J83" s="250"/>
      <c r="K83" s="243"/>
      <c r="M83" s="244" t="s">
        <v>125</v>
      </c>
      <c r="O83" s="232"/>
    </row>
    <row r="84" spans="1:80" x14ac:dyDescent="0.2">
      <c r="A84" s="241"/>
      <c r="B84" s="245"/>
      <c r="C84" s="317" t="s">
        <v>169</v>
      </c>
      <c r="D84" s="318"/>
      <c r="E84" s="246">
        <v>1.68</v>
      </c>
      <c r="F84" s="247"/>
      <c r="G84" s="248"/>
      <c r="H84" s="249"/>
      <c r="I84" s="243"/>
      <c r="J84" s="250"/>
      <c r="K84" s="243"/>
      <c r="M84" s="244" t="s">
        <v>169</v>
      </c>
      <c r="O84" s="232"/>
    </row>
    <row r="85" spans="1:80" ht="22.5" x14ac:dyDescent="0.2">
      <c r="A85" s="233">
        <v>16</v>
      </c>
      <c r="B85" s="234" t="s">
        <v>170</v>
      </c>
      <c r="C85" s="235" t="s">
        <v>171</v>
      </c>
      <c r="D85" s="236" t="s">
        <v>104</v>
      </c>
      <c r="E85" s="237">
        <v>62.35</v>
      </c>
      <c r="F85" s="237"/>
      <c r="G85" s="238">
        <f>E85*F85</f>
        <v>0</v>
      </c>
      <c r="H85" s="239">
        <v>0</v>
      </c>
      <c r="I85" s="240">
        <f>E85*H85</f>
        <v>0</v>
      </c>
      <c r="J85" s="239">
        <v>0</v>
      </c>
      <c r="K85" s="240">
        <f>E85*J85</f>
        <v>0</v>
      </c>
      <c r="O85" s="232">
        <v>2</v>
      </c>
      <c r="AA85" s="205">
        <v>1</v>
      </c>
      <c r="AB85" s="205">
        <v>1</v>
      </c>
      <c r="AC85" s="205">
        <v>1</v>
      </c>
      <c r="AZ85" s="205">
        <v>1</v>
      </c>
      <c r="BA85" s="205">
        <f>IF(AZ85=1,G85,0)</f>
        <v>0</v>
      </c>
      <c r="BB85" s="205">
        <f>IF(AZ85=2,G85,0)</f>
        <v>0</v>
      </c>
      <c r="BC85" s="205">
        <f>IF(AZ85=3,G85,0)</f>
        <v>0</v>
      </c>
      <c r="BD85" s="205">
        <f>IF(AZ85=4,G85,0)</f>
        <v>0</v>
      </c>
      <c r="BE85" s="205">
        <f>IF(AZ85=5,G85,0)</f>
        <v>0</v>
      </c>
      <c r="CA85" s="232">
        <v>1</v>
      </c>
      <c r="CB85" s="232">
        <v>1</v>
      </c>
    </row>
    <row r="86" spans="1:80" x14ac:dyDescent="0.2">
      <c r="A86" s="241"/>
      <c r="B86" s="245"/>
      <c r="C86" s="317" t="s">
        <v>105</v>
      </c>
      <c r="D86" s="318"/>
      <c r="E86" s="246">
        <v>62.35</v>
      </c>
      <c r="F86" s="247"/>
      <c r="G86" s="248"/>
      <c r="H86" s="249"/>
      <c r="I86" s="243"/>
      <c r="J86" s="250"/>
      <c r="K86" s="243"/>
      <c r="M86" s="244" t="s">
        <v>105</v>
      </c>
      <c r="O86" s="232"/>
    </row>
    <row r="87" spans="1:80" ht="22.5" x14ac:dyDescent="0.2">
      <c r="A87" s="233">
        <v>17</v>
      </c>
      <c r="B87" s="234" t="s">
        <v>172</v>
      </c>
      <c r="C87" s="235" t="s">
        <v>173</v>
      </c>
      <c r="D87" s="236" t="s">
        <v>114</v>
      </c>
      <c r="E87" s="237">
        <v>13.8117</v>
      </c>
      <c r="F87" s="237"/>
      <c r="G87" s="238">
        <f>E87*F87</f>
        <v>0</v>
      </c>
      <c r="H87" s="239">
        <v>0</v>
      </c>
      <c r="I87" s="240">
        <f>E87*H87</f>
        <v>0</v>
      </c>
      <c r="J87" s="239">
        <v>0</v>
      </c>
      <c r="K87" s="240">
        <f>E87*J87</f>
        <v>0</v>
      </c>
      <c r="O87" s="232">
        <v>2</v>
      </c>
      <c r="AA87" s="205">
        <v>1</v>
      </c>
      <c r="AB87" s="205">
        <v>1</v>
      </c>
      <c r="AC87" s="205">
        <v>1</v>
      </c>
      <c r="AZ87" s="205">
        <v>1</v>
      </c>
      <c r="BA87" s="205">
        <f>IF(AZ87=1,G87,0)</f>
        <v>0</v>
      </c>
      <c r="BB87" s="205">
        <f>IF(AZ87=2,G87,0)</f>
        <v>0</v>
      </c>
      <c r="BC87" s="205">
        <f>IF(AZ87=3,G87,0)</f>
        <v>0</v>
      </c>
      <c r="BD87" s="205">
        <f>IF(AZ87=4,G87,0)</f>
        <v>0</v>
      </c>
      <c r="BE87" s="205">
        <f>IF(AZ87=5,G87,0)</f>
        <v>0</v>
      </c>
      <c r="CA87" s="232">
        <v>1</v>
      </c>
      <c r="CB87" s="232">
        <v>1</v>
      </c>
    </row>
    <row r="88" spans="1:80" ht="22.5" x14ac:dyDescent="0.2">
      <c r="A88" s="233">
        <v>18</v>
      </c>
      <c r="B88" s="234" t="s">
        <v>174</v>
      </c>
      <c r="C88" s="235" t="s">
        <v>175</v>
      </c>
      <c r="D88" s="236" t="s">
        <v>176</v>
      </c>
      <c r="E88" s="237">
        <v>0.25</v>
      </c>
      <c r="F88" s="237"/>
      <c r="G88" s="238">
        <f>E88*F88</f>
        <v>0</v>
      </c>
      <c r="H88" s="239">
        <v>1</v>
      </c>
      <c r="I88" s="240">
        <f>E88*H88</f>
        <v>0.25</v>
      </c>
      <c r="J88" s="239"/>
      <c r="K88" s="240">
        <f>E88*J88</f>
        <v>0</v>
      </c>
      <c r="O88" s="232">
        <v>2</v>
      </c>
      <c r="AA88" s="205">
        <v>3</v>
      </c>
      <c r="AB88" s="205">
        <v>1</v>
      </c>
      <c r="AC88" s="205">
        <v>58128332</v>
      </c>
      <c r="AZ88" s="205">
        <v>1</v>
      </c>
      <c r="BA88" s="205">
        <f>IF(AZ88=1,G88,0)</f>
        <v>0</v>
      </c>
      <c r="BB88" s="205">
        <f>IF(AZ88=2,G88,0)</f>
        <v>0</v>
      </c>
      <c r="BC88" s="205">
        <f>IF(AZ88=3,G88,0)</f>
        <v>0</v>
      </c>
      <c r="BD88" s="205">
        <f>IF(AZ88=4,G88,0)</f>
        <v>0</v>
      </c>
      <c r="BE88" s="205">
        <f>IF(AZ88=5,G88,0)</f>
        <v>0</v>
      </c>
      <c r="CA88" s="232">
        <v>3</v>
      </c>
      <c r="CB88" s="232">
        <v>1</v>
      </c>
    </row>
    <row r="89" spans="1:80" x14ac:dyDescent="0.2">
      <c r="A89" s="233">
        <v>19</v>
      </c>
      <c r="B89" s="234" t="s">
        <v>177</v>
      </c>
      <c r="C89" s="235" t="s">
        <v>178</v>
      </c>
      <c r="D89" s="236" t="s">
        <v>176</v>
      </c>
      <c r="E89" s="237">
        <v>3.36</v>
      </c>
      <c r="F89" s="237"/>
      <c r="G89" s="238">
        <f>E89*F89</f>
        <v>0</v>
      </c>
      <c r="H89" s="239">
        <v>1</v>
      </c>
      <c r="I89" s="240">
        <f>E89*H89</f>
        <v>3.36</v>
      </c>
      <c r="J89" s="239"/>
      <c r="K89" s="240">
        <f>E89*J89</f>
        <v>0</v>
      </c>
      <c r="O89" s="232">
        <v>2</v>
      </c>
      <c r="AA89" s="205">
        <v>3</v>
      </c>
      <c r="AB89" s="205">
        <v>1</v>
      </c>
      <c r="AC89" s="205">
        <v>58337304</v>
      </c>
      <c r="AZ89" s="205">
        <v>1</v>
      </c>
      <c r="BA89" s="205">
        <f>IF(AZ89=1,G89,0)</f>
        <v>0</v>
      </c>
      <c r="BB89" s="205">
        <f>IF(AZ89=2,G89,0)</f>
        <v>0</v>
      </c>
      <c r="BC89" s="205">
        <f>IF(AZ89=3,G89,0)</f>
        <v>0</v>
      </c>
      <c r="BD89" s="205">
        <f>IF(AZ89=4,G89,0)</f>
        <v>0</v>
      </c>
      <c r="BE89" s="205">
        <f>IF(AZ89=5,G89,0)</f>
        <v>0</v>
      </c>
      <c r="CA89" s="232">
        <v>3</v>
      </c>
      <c r="CB89" s="232">
        <v>1</v>
      </c>
    </row>
    <row r="90" spans="1:80" x14ac:dyDescent="0.2">
      <c r="A90" s="241"/>
      <c r="B90" s="245"/>
      <c r="C90" s="317" t="s">
        <v>179</v>
      </c>
      <c r="D90" s="318"/>
      <c r="E90" s="246">
        <v>0</v>
      </c>
      <c r="F90" s="247"/>
      <c r="G90" s="248"/>
      <c r="H90" s="249"/>
      <c r="I90" s="243"/>
      <c r="J90" s="250"/>
      <c r="K90" s="243"/>
      <c r="M90" s="244" t="s">
        <v>179</v>
      </c>
      <c r="O90" s="232"/>
    </row>
    <row r="91" spans="1:80" x14ac:dyDescent="0.2">
      <c r="A91" s="241"/>
      <c r="B91" s="245"/>
      <c r="C91" s="317" t="s">
        <v>180</v>
      </c>
      <c r="D91" s="318"/>
      <c r="E91" s="246">
        <v>3.36</v>
      </c>
      <c r="F91" s="247"/>
      <c r="G91" s="248"/>
      <c r="H91" s="249"/>
      <c r="I91" s="243"/>
      <c r="J91" s="250"/>
      <c r="K91" s="243"/>
      <c r="M91" s="244" t="s">
        <v>180</v>
      </c>
      <c r="O91" s="232"/>
    </row>
    <row r="92" spans="1:80" x14ac:dyDescent="0.2">
      <c r="A92" s="251"/>
      <c r="B92" s="252" t="s">
        <v>92</v>
      </c>
      <c r="C92" s="253" t="s">
        <v>101</v>
      </c>
      <c r="D92" s="254"/>
      <c r="E92" s="255"/>
      <c r="F92" s="256"/>
      <c r="G92" s="257">
        <f>SUM(G7:G91)</f>
        <v>0</v>
      </c>
      <c r="H92" s="258"/>
      <c r="I92" s="259">
        <f>SUM(I7:I91)</f>
        <v>3.8257702899999999</v>
      </c>
      <c r="J92" s="258"/>
      <c r="K92" s="259">
        <f>SUM(K7:K91)</f>
        <v>0</v>
      </c>
      <c r="O92" s="232">
        <v>4</v>
      </c>
      <c r="BA92" s="260">
        <f>SUM(BA7:BA91)</f>
        <v>0</v>
      </c>
      <c r="BB92" s="260">
        <f>SUM(BB7:BB91)</f>
        <v>0</v>
      </c>
      <c r="BC92" s="260">
        <f>SUM(BC7:BC91)</f>
        <v>0</v>
      </c>
      <c r="BD92" s="260">
        <f>SUM(BD7:BD91)</f>
        <v>0</v>
      </c>
      <c r="BE92" s="260">
        <f>SUM(BE7:BE91)</f>
        <v>0</v>
      </c>
    </row>
    <row r="93" spans="1:80" x14ac:dyDescent="0.2">
      <c r="A93" s="222" t="s">
        <v>88</v>
      </c>
      <c r="B93" s="223" t="s">
        <v>181</v>
      </c>
      <c r="C93" s="224" t="s">
        <v>182</v>
      </c>
      <c r="D93" s="225"/>
      <c r="E93" s="226"/>
      <c r="F93" s="226"/>
      <c r="G93" s="227"/>
      <c r="H93" s="228"/>
      <c r="I93" s="229"/>
      <c r="J93" s="230"/>
      <c r="K93" s="231"/>
      <c r="O93" s="232">
        <v>1</v>
      </c>
    </row>
    <row r="94" spans="1:80" ht="22.5" x14ac:dyDescent="0.2">
      <c r="A94" s="233">
        <v>20</v>
      </c>
      <c r="B94" s="234" t="s">
        <v>184</v>
      </c>
      <c r="C94" s="235" t="s">
        <v>185</v>
      </c>
      <c r="D94" s="236" t="s">
        <v>100</v>
      </c>
      <c r="E94" s="237">
        <v>4.8</v>
      </c>
      <c r="F94" s="237"/>
      <c r="G94" s="238">
        <f>E94*F94</f>
        <v>0</v>
      </c>
      <c r="H94" s="239">
        <v>0.43051</v>
      </c>
      <c r="I94" s="240">
        <f>E94*H94</f>
        <v>2.0664479999999998</v>
      </c>
      <c r="J94" s="239">
        <v>0</v>
      </c>
      <c r="K94" s="240">
        <f>E94*J94</f>
        <v>0</v>
      </c>
      <c r="O94" s="232">
        <v>2</v>
      </c>
      <c r="AA94" s="205">
        <v>2</v>
      </c>
      <c r="AB94" s="205">
        <v>1</v>
      </c>
      <c r="AC94" s="205">
        <v>1</v>
      </c>
      <c r="AZ94" s="205">
        <v>1</v>
      </c>
      <c r="BA94" s="205">
        <f>IF(AZ94=1,G94,0)</f>
        <v>0</v>
      </c>
      <c r="BB94" s="205">
        <f>IF(AZ94=2,G94,0)</f>
        <v>0</v>
      </c>
      <c r="BC94" s="205">
        <f>IF(AZ94=3,G94,0)</f>
        <v>0</v>
      </c>
      <c r="BD94" s="205">
        <f>IF(AZ94=4,G94,0)</f>
        <v>0</v>
      </c>
      <c r="BE94" s="205">
        <f>IF(AZ94=5,G94,0)</f>
        <v>0</v>
      </c>
      <c r="CA94" s="232">
        <v>2</v>
      </c>
      <c r="CB94" s="232">
        <v>1</v>
      </c>
    </row>
    <row r="95" spans="1:80" x14ac:dyDescent="0.2">
      <c r="A95" s="241"/>
      <c r="B95" s="245"/>
      <c r="C95" s="317" t="s">
        <v>186</v>
      </c>
      <c r="D95" s="318"/>
      <c r="E95" s="246">
        <v>0</v>
      </c>
      <c r="F95" s="247"/>
      <c r="G95" s="248"/>
      <c r="H95" s="249"/>
      <c r="I95" s="243"/>
      <c r="J95" s="250"/>
      <c r="K95" s="243"/>
      <c r="M95" s="244" t="s">
        <v>186</v>
      </c>
      <c r="O95" s="232"/>
    </row>
    <row r="96" spans="1:80" x14ac:dyDescent="0.2">
      <c r="A96" s="241"/>
      <c r="B96" s="245"/>
      <c r="C96" s="317" t="s">
        <v>187</v>
      </c>
      <c r="D96" s="318"/>
      <c r="E96" s="246">
        <v>4.8</v>
      </c>
      <c r="F96" s="247"/>
      <c r="G96" s="248"/>
      <c r="H96" s="249"/>
      <c r="I96" s="243"/>
      <c r="J96" s="250"/>
      <c r="K96" s="243"/>
      <c r="M96" s="244" t="s">
        <v>187</v>
      </c>
      <c r="O96" s="232"/>
    </row>
    <row r="97" spans="1:80" x14ac:dyDescent="0.2">
      <c r="A97" s="251"/>
      <c r="B97" s="252" t="s">
        <v>92</v>
      </c>
      <c r="C97" s="253" t="s">
        <v>183</v>
      </c>
      <c r="D97" s="254"/>
      <c r="E97" s="255"/>
      <c r="F97" s="256"/>
      <c r="G97" s="257">
        <f>SUM(G93:G96)</f>
        <v>0</v>
      </c>
      <c r="H97" s="258"/>
      <c r="I97" s="259">
        <f>SUM(I93:I96)</f>
        <v>2.0664479999999998</v>
      </c>
      <c r="J97" s="258"/>
      <c r="K97" s="259">
        <f>SUM(K93:K96)</f>
        <v>0</v>
      </c>
      <c r="O97" s="232">
        <v>4</v>
      </c>
      <c r="BA97" s="260">
        <f>SUM(BA93:BA96)</f>
        <v>0</v>
      </c>
      <c r="BB97" s="260">
        <f>SUM(BB93:BB96)</f>
        <v>0</v>
      </c>
      <c r="BC97" s="260">
        <f>SUM(BC93:BC96)</f>
        <v>0</v>
      </c>
      <c r="BD97" s="260">
        <f>SUM(BD93:BD96)</f>
        <v>0</v>
      </c>
      <c r="BE97" s="260">
        <f>SUM(BE93:BE96)</f>
        <v>0</v>
      </c>
    </row>
    <row r="98" spans="1:80" x14ac:dyDescent="0.2">
      <c r="A98" s="222" t="s">
        <v>88</v>
      </c>
      <c r="B98" s="223" t="s">
        <v>188</v>
      </c>
      <c r="C98" s="224" t="s">
        <v>189</v>
      </c>
      <c r="D98" s="225"/>
      <c r="E98" s="226"/>
      <c r="F98" s="226"/>
      <c r="G98" s="227"/>
      <c r="H98" s="228"/>
      <c r="I98" s="229"/>
      <c r="J98" s="230"/>
      <c r="K98" s="231"/>
      <c r="O98" s="232">
        <v>1</v>
      </c>
    </row>
    <row r="99" spans="1:80" x14ac:dyDescent="0.2">
      <c r="A99" s="233">
        <v>21</v>
      </c>
      <c r="B99" s="234" t="s">
        <v>191</v>
      </c>
      <c r="C99" s="235" t="s">
        <v>192</v>
      </c>
      <c r="D99" s="236" t="s">
        <v>114</v>
      </c>
      <c r="E99" s="237">
        <v>1.1415</v>
      </c>
      <c r="F99" s="237"/>
      <c r="G99" s="238">
        <f>E99*F99</f>
        <v>0</v>
      </c>
      <c r="H99" s="239">
        <v>1.891</v>
      </c>
      <c r="I99" s="240">
        <f>E99*H99</f>
        <v>2.1585765000000001</v>
      </c>
      <c r="J99" s="239">
        <v>0</v>
      </c>
      <c r="K99" s="240">
        <f>E99*J99</f>
        <v>0</v>
      </c>
      <c r="O99" s="232">
        <v>2</v>
      </c>
      <c r="AA99" s="205">
        <v>1</v>
      </c>
      <c r="AB99" s="205">
        <v>1</v>
      </c>
      <c r="AC99" s="205">
        <v>1</v>
      </c>
      <c r="AZ99" s="205">
        <v>1</v>
      </c>
      <c r="BA99" s="205">
        <f>IF(AZ99=1,G99,0)</f>
        <v>0</v>
      </c>
      <c r="BB99" s="205">
        <f>IF(AZ99=2,G99,0)</f>
        <v>0</v>
      </c>
      <c r="BC99" s="205">
        <f>IF(AZ99=3,G99,0)</f>
        <v>0</v>
      </c>
      <c r="BD99" s="205">
        <f>IF(AZ99=4,G99,0)</f>
        <v>0</v>
      </c>
      <c r="BE99" s="205">
        <f>IF(AZ99=5,G99,0)</f>
        <v>0</v>
      </c>
      <c r="CA99" s="232">
        <v>1</v>
      </c>
      <c r="CB99" s="232">
        <v>1</v>
      </c>
    </row>
    <row r="100" spans="1:80" x14ac:dyDescent="0.2">
      <c r="A100" s="241"/>
      <c r="B100" s="245"/>
      <c r="C100" s="317" t="s">
        <v>125</v>
      </c>
      <c r="D100" s="318"/>
      <c r="E100" s="246">
        <v>0</v>
      </c>
      <c r="F100" s="247"/>
      <c r="G100" s="248"/>
      <c r="H100" s="249"/>
      <c r="I100" s="243"/>
      <c r="J100" s="250"/>
      <c r="K100" s="243"/>
      <c r="M100" s="244" t="s">
        <v>125</v>
      </c>
      <c r="O100" s="232"/>
    </row>
    <row r="101" spans="1:80" x14ac:dyDescent="0.2">
      <c r="A101" s="241"/>
      <c r="B101" s="245"/>
      <c r="C101" s="317" t="s">
        <v>193</v>
      </c>
      <c r="D101" s="318"/>
      <c r="E101" s="246">
        <v>0.66149999999999998</v>
      </c>
      <c r="F101" s="247"/>
      <c r="G101" s="248"/>
      <c r="H101" s="249"/>
      <c r="I101" s="243"/>
      <c r="J101" s="250"/>
      <c r="K101" s="243"/>
      <c r="M101" s="244" t="s">
        <v>193</v>
      </c>
      <c r="O101" s="232"/>
    </row>
    <row r="102" spans="1:80" x14ac:dyDescent="0.2">
      <c r="A102" s="241"/>
      <c r="B102" s="245"/>
      <c r="C102" s="317" t="s">
        <v>194</v>
      </c>
      <c r="D102" s="318"/>
      <c r="E102" s="246">
        <v>0</v>
      </c>
      <c r="F102" s="247"/>
      <c r="G102" s="248"/>
      <c r="H102" s="249"/>
      <c r="I102" s="243"/>
      <c r="J102" s="250"/>
      <c r="K102" s="243"/>
      <c r="M102" s="244" t="s">
        <v>194</v>
      </c>
      <c r="O102" s="232"/>
    </row>
    <row r="103" spans="1:80" x14ac:dyDescent="0.2">
      <c r="A103" s="241"/>
      <c r="B103" s="245"/>
      <c r="C103" s="317" t="s">
        <v>195</v>
      </c>
      <c r="D103" s="318"/>
      <c r="E103" s="246">
        <v>0.48</v>
      </c>
      <c r="F103" s="247"/>
      <c r="G103" s="248"/>
      <c r="H103" s="249"/>
      <c r="I103" s="243"/>
      <c r="J103" s="250"/>
      <c r="K103" s="243"/>
      <c r="M103" s="244" t="s">
        <v>195</v>
      </c>
      <c r="O103" s="232"/>
    </row>
    <row r="104" spans="1:80" x14ac:dyDescent="0.2">
      <c r="A104" s="233">
        <v>22</v>
      </c>
      <c r="B104" s="234" t="s">
        <v>196</v>
      </c>
      <c r="C104" s="235" t="s">
        <v>197</v>
      </c>
      <c r="D104" s="236" t="s">
        <v>114</v>
      </c>
      <c r="E104" s="237">
        <v>0.72</v>
      </c>
      <c r="F104" s="237"/>
      <c r="G104" s="238">
        <f>E104*F104</f>
        <v>0</v>
      </c>
      <c r="H104" s="239">
        <v>2.492</v>
      </c>
      <c r="I104" s="240">
        <f>E104*H104</f>
        <v>1.7942399999999998</v>
      </c>
      <c r="J104" s="239">
        <v>0</v>
      </c>
      <c r="K104" s="240">
        <f>E104*J104</f>
        <v>0</v>
      </c>
      <c r="O104" s="232">
        <v>2</v>
      </c>
      <c r="AA104" s="205">
        <v>1</v>
      </c>
      <c r="AB104" s="205">
        <v>1</v>
      </c>
      <c r="AC104" s="205">
        <v>1</v>
      </c>
      <c r="AZ104" s="205">
        <v>1</v>
      </c>
      <c r="BA104" s="205">
        <f>IF(AZ104=1,G104,0)</f>
        <v>0</v>
      </c>
      <c r="BB104" s="205">
        <f>IF(AZ104=2,G104,0)</f>
        <v>0</v>
      </c>
      <c r="BC104" s="205">
        <f>IF(AZ104=3,G104,0)</f>
        <v>0</v>
      </c>
      <c r="BD104" s="205">
        <f>IF(AZ104=4,G104,0)</f>
        <v>0</v>
      </c>
      <c r="BE104" s="205">
        <f>IF(AZ104=5,G104,0)</f>
        <v>0</v>
      </c>
      <c r="CA104" s="232">
        <v>1</v>
      </c>
      <c r="CB104" s="232">
        <v>1</v>
      </c>
    </row>
    <row r="105" spans="1:80" x14ac:dyDescent="0.2">
      <c r="A105" s="241"/>
      <c r="B105" s="245"/>
      <c r="C105" s="317" t="s">
        <v>198</v>
      </c>
      <c r="D105" s="318"/>
      <c r="E105" s="246">
        <v>0</v>
      </c>
      <c r="F105" s="247"/>
      <c r="G105" s="248"/>
      <c r="H105" s="249"/>
      <c r="I105" s="243"/>
      <c r="J105" s="250"/>
      <c r="K105" s="243"/>
      <c r="M105" s="244" t="s">
        <v>198</v>
      </c>
      <c r="O105" s="232"/>
    </row>
    <row r="106" spans="1:80" x14ac:dyDescent="0.2">
      <c r="A106" s="241"/>
      <c r="B106" s="245"/>
      <c r="C106" s="317" t="s">
        <v>199</v>
      </c>
      <c r="D106" s="318"/>
      <c r="E106" s="246">
        <v>0.72</v>
      </c>
      <c r="F106" s="247"/>
      <c r="G106" s="248"/>
      <c r="H106" s="249"/>
      <c r="I106" s="243"/>
      <c r="J106" s="250"/>
      <c r="K106" s="243"/>
      <c r="M106" s="244" t="s">
        <v>199</v>
      </c>
      <c r="O106" s="232"/>
    </row>
    <row r="107" spans="1:80" x14ac:dyDescent="0.2">
      <c r="A107" s="233">
        <v>23</v>
      </c>
      <c r="B107" s="234" t="s">
        <v>200</v>
      </c>
      <c r="C107" s="235" t="s">
        <v>201</v>
      </c>
      <c r="D107" s="236" t="s">
        <v>104</v>
      </c>
      <c r="E107" s="237">
        <v>7.2</v>
      </c>
      <c r="F107" s="237"/>
      <c r="G107" s="238">
        <f>E107*F107</f>
        <v>0</v>
      </c>
      <c r="H107" s="239">
        <v>5.0000000000000001E-3</v>
      </c>
      <c r="I107" s="240">
        <f>E107*H107</f>
        <v>3.6000000000000004E-2</v>
      </c>
      <c r="J107" s="239">
        <v>0</v>
      </c>
      <c r="K107" s="240">
        <f>E107*J107</f>
        <v>0</v>
      </c>
      <c r="O107" s="232">
        <v>2</v>
      </c>
      <c r="AA107" s="205">
        <v>1</v>
      </c>
      <c r="AB107" s="205">
        <v>1</v>
      </c>
      <c r="AC107" s="205">
        <v>1</v>
      </c>
      <c r="AZ107" s="205">
        <v>1</v>
      </c>
      <c r="BA107" s="205">
        <f>IF(AZ107=1,G107,0)</f>
        <v>0</v>
      </c>
      <c r="BB107" s="205">
        <f>IF(AZ107=2,G107,0)</f>
        <v>0</v>
      </c>
      <c r="BC107" s="205">
        <f>IF(AZ107=3,G107,0)</f>
        <v>0</v>
      </c>
      <c r="BD107" s="205">
        <f>IF(AZ107=4,G107,0)</f>
        <v>0</v>
      </c>
      <c r="BE107" s="205">
        <f>IF(AZ107=5,G107,0)</f>
        <v>0</v>
      </c>
      <c r="CA107" s="232">
        <v>1</v>
      </c>
      <c r="CB107" s="232">
        <v>1</v>
      </c>
    </row>
    <row r="108" spans="1:80" x14ac:dyDescent="0.2">
      <c r="A108" s="241"/>
      <c r="B108" s="245"/>
      <c r="C108" s="317" t="s">
        <v>202</v>
      </c>
      <c r="D108" s="318"/>
      <c r="E108" s="246">
        <v>0</v>
      </c>
      <c r="F108" s="247"/>
      <c r="G108" s="248"/>
      <c r="H108" s="249"/>
      <c r="I108" s="243"/>
      <c r="J108" s="250"/>
      <c r="K108" s="243"/>
      <c r="M108" s="244" t="s">
        <v>202</v>
      </c>
      <c r="O108" s="232"/>
    </row>
    <row r="109" spans="1:80" x14ac:dyDescent="0.2">
      <c r="A109" s="241"/>
      <c r="B109" s="245"/>
      <c r="C109" s="317" t="s">
        <v>203</v>
      </c>
      <c r="D109" s="318"/>
      <c r="E109" s="246">
        <v>7.2</v>
      </c>
      <c r="F109" s="247"/>
      <c r="G109" s="248"/>
      <c r="H109" s="249"/>
      <c r="I109" s="243"/>
      <c r="J109" s="250"/>
      <c r="K109" s="243"/>
      <c r="M109" s="244" t="s">
        <v>203</v>
      </c>
      <c r="O109" s="232"/>
    </row>
    <row r="110" spans="1:80" x14ac:dyDescent="0.2">
      <c r="A110" s="251"/>
      <c r="B110" s="252" t="s">
        <v>92</v>
      </c>
      <c r="C110" s="253" t="s">
        <v>190</v>
      </c>
      <c r="D110" s="254"/>
      <c r="E110" s="255"/>
      <c r="F110" s="256"/>
      <c r="G110" s="257">
        <f>SUM(G98:G109)</f>
        <v>0</v>
      </c>
      <c r="H110" s="258"/>
      <c r="I110" s="259">
        <f>SUM(I98:I109)</f>
        <v>3.9888165</v>
      </c>
      <c r="J110" s="258"/>
      <c r="K110" s="259">
        <f>SUM(K98:K109)</f>
        <v>0</v>
      </c>
      <c r="O110" s="232">
        <v>4</v>
      </c>
      <c r="BA110" s="260">
        <f>SUM(BA98:BA109)</f>
        <v>0</v>
      </c>
      <c r="BB110" s="260">
        <f>SUM(BB98:BB109)</f>
        <v>0</v>
      </c>
      <c r="BC110" s="260">
        <f>SUM(BC98:BC109)</f>
        <v>0</v>
      </c>
      <c r="BD110" s="260">
        <f>SUM(BD98:BD109)</f>
        <v>0</v>
      </c>
      <c r="BE110" s="260">
        <f>SUM(BE98:BE109)</f>
        <v>0</v>
      </c>
    </row>
    <row r="111" spans="1:80" x14ac:dyDescent="0.2">
      <c r="A111" s="222" t="s">
        <v>88</v>
      </c>
      <c r="B111" s="223" t="s">
        <v>204</v>
      </c>
      <c r="C111" s="224" t="s">
        <v>205</v>
      </c>
      <c r="D111" s="225"/>
      <c r="E111" s="226"/>
      <c r="F111" s="226"/>
      <c r="G111" s="227"/>
      <c r="H111" s="228"/>
      <c r="I111" s="229"/>
      <c r="J111" s="230"/>
      <c r="K111" s="231"/>
      <c r="O111" s="232">
        <v>1</v>
      </c>
    </row>
    <row r="112" spans="1:80" x14ac:dyDescent="0.2">
      <c r="A112" s="233">
        <v>24</v>
      </c>
      <c r="B112" s="234" t="s">
        <v>207</v>
      </c>
      <c r="C112" s="235" t="s">
        <v>208</v>
      </c>
      <c r="D112" s="236" t="s">
        <v>104</v>
      </c>
      <c r="E112" s="237">
        <v>10.01</v>
      </c>
      <c r="F112" s="237"/>
      <c r="G112" s="238">
        <f>E112*F112</f>
        <v>0</v>
      </c>
      <c r="H112" s="239">
        <v>0</v>
      </c>
      <c r="I112" s="240">
        <f>E112*H112</f>
        <v>0</v>
      </c>
      <c r="J112" s="239">
        <v>-0.23499999999999999</v>
      </c>
      <c r="K112" s="240">
        <f>E112*J112</f>
        <v>-2.3523499999999999</v>
      </c>
      <c r="O112" s="232">
        <v>2</v>
      </c>
      <c r="AA112" s="205">
        <v>1</v>
      </c>
      <c r="AB112" s="205">
        <v>1</v>
      </c>
      <c r="AC112" s="205">
        <v>1</v>
      </c>
      <c r="AZ112" s="205">
        <v>1</v>
      </c>
      <c r="BA112" s="205">
        <f>IF(AZ112=1,G112,0)</f>
        <v>0</v>
      </c>
      <c r="BB112" s="205">
        <f>IF(AZ112=2,G112,0)</f>
        <v>0</v>
      </c>
      <c r="BC112" s="205">
        <f>IF(AZ112=3,G112,0)</f>
        <v>0</v>
      </c>
      <c r="BD112" s="205">
        <f>IF(AZ112=4,G112,0)</f>
        <v>0</v>
      </c>
      <c r="BE112" s="205">
        <f>IF(AZ112=5,G112,0)</f>
        <v>0</v>
      </c>
      <c r="CA112" s="232">
        <v>1</v>
      </c>
      <c r="CB112" s="232">
        <v>1</v>
      </c>
    </row>
    <row r="113" spans="1:80" x14ac:dyDescent="0.2">
      <c r="A113" s="241"/>
      <c r="B113" s="245"/>
      <c r="C113" s="317" t="s">
        <v>209</v>
      </c>
      <c r="D113" s="318"/>
      <c r="E113" s="246">
        <v>0</v>
      </c>
      <c r="F113" s="247"/>
      <c r="G113" s="248"/>
      <c r="H113" s="249"/>
      <c r="I113" s="243"/>
      <c r="J113" s="250"/>
      <c r="K113" s="243"/>
      <c r="M113" s="244" t="s">
        <v>209</v>
      </c>
      <c r="O113" s="232"/>
    </row>
    <row r="114" spans="1:80" x14ac:dyDescent="0.2">
      <c r="A114" s="241"/>
      <c r="B114" s="245"/>
      <c r="C114" s="317" t="s">
        <v>210</v>
      </c>
      <c r="D114" s="318"/>
      <c r="E114" s="246">
        <v>7.7</v>
      </c>
      <c r="F114" s="247"/>
      <c r="G114" s="248"/>
      <c r="H114" s="249"/>
      <c r="I114" s="243"/>
      <c r="J114" s="250"/>
      <c r="K114" s="243"/>
      <c r="M114" s="244" t="s">
        <v>210</v>
      </c>
      <c r="O114" s="232"/>
    </row>
    <row r="115" spans="1:80" x14ac:dyDescent="0.2">
      <c r="A115" s="241"/>
      <c r="B115" s="245"/>
      <c r="C115" s="317" t="s">
        <v>211</v>
      </c>
      <c r="D115" s="318"/>
      <c r="E115" s="246">
        <v>2.31</v>
      </c>
      <c r="F115" s="247"/>
      <c r="G115" s="248"/>
      <c r="H115" s="249"/>
      <c r="I115" s="243"/>
      <c r="J115" s="250"/>
      <c r="K115" s="243"/>
      <c r="M115" s="244" t="s">
        <v>211</v>
      </c>
      <c r="O115" s="232"/>
    </row>
    <row r="116" spans="1:80" x14ac:dyDescent="0.2">
      <c r="A116" s="233">
        <v>25</v>
      </c>
      <c r="B116" s="234" t="s">
        <v>212</v>
      </c>
      <c r="C116" s="235" t="s">
        <v>213</v>
      </c>
      <c r="D116" s="236" t="s">
        <v>104</v>
      </c>
      <c r="E116" s="237">
        <v>10.01</v>
      </c>
      <c r="F116" s="237"/>
      <c r="G116" s="238">
        <f>E116*F116</f>
        <v>0</v>
      </c>
      <c r="H116" s="239">
        <v>0</v>
      </c>
      <c r="I116" s="240">
        <f>E116*H116</f>
        <v>0</v>
      </c>
      <c r="J116" s="239">
        <v>-0.316</v>
      </c>
      <c r="K116" s="240">
        <f>E116*J116</f>
        <v>-3.16316</v>
      </c>
      <c r="O116" s="232">
        <v>2</v>
      </c>
      <c r="AA116" s="205">
        <v>1</v>
      </c>
      <c r="AB116" s="205">
        <v>1</v>
      </c>
      <c r="AC116" s="205">
        <v>1</v>
      </c>
      <c r="AZ116" s="205">
        <v>1</v>
      </c>
      <c r="BA116" s="205">
        <f>IF(AZ116=1,G116,0)</f>
        <v>0</v>
      </c>
      <c r="BB116" s="205">
        <f>IF(AZ116=2,G116,0)</f>
        <v>0</v>
      </c>
      <c r="BC116" s="205">
        <f>IF(AZ116=3,G116,0)</f>
        <v>0</v>
      </c>
      <c r="BD116" s="205">
        <f>IF(AZ116=4,G116,0)</f>
        <v>0</v>
      </c>
      <c r="BE116" s="205">
        <f>IF(AZ116=5,G116,0)</f>
        <v>0</v>
      </c>
      <c r="CA116" s="232">
        <v>1</v>
      </c>
      <c r="CB116" s="232">
        <v>1</v>
      </c>
    </row>
    <row r="117" spans="1:80" x14ac:dyDescent="0.2">
      <c r="A117" s="241"/>
      <c r="B117" s="245"/>
      <c r="C117" s="317" t="s">
        <v>209</v>
      </c>
      <c r="D117" s="318"/>
      <c r="E117" s="246">
        <v>0</v>
      </c>
      <c r="F117" s="247"/>
      <c r="G117" s="248"/>
      <c r="H117" s="249"/>
      <c r="I117" s="243"/>
      <c r="J117" s="250"/>
      <c r="K117" s="243"/>
      <c r="M117" s="244" t="s">
        <v>209</v>
      </c>
      <c r="O117" s="232"/>
    </row>
    <row r="118" spans="1:80" x14ac:dyDescent="0.2">
      <c r="A118" s="241"/>
      <c r="B118" s="245"/>
      <c r="C118" s="317" t="s">
        <v>210</v>
      </c>
      <c r="D118" s="318"/>
      <c r="E118" s="246">
        <v>7.7</v>
      </c>
      <c r="F118" s="247"/>
      <c r="G118" s="248"/>
      <c r="H118" s="249"/>
      <c r="I118" s="243"/>
      <c r="J118" s="250"/>
      <c r="K118" s="243"/>
      <c r="M118" s="244" t="s">
        <v>210</v>
      </c>
      <c r="O118" s="232"/>
    </row>
    <row r="119" spans="1:80" x14ac:dyDescent="0.2">
      <c r="A119" s="241"/>
      <c r="B119" s="245"/>
      <c r="C119" s="317" t="s">
        <v>211</v>
      </c>
      <c r="D119" s="318"/>
      <c r="E119" s="246">
        <v>2.31</v>
      </c>
      <c r="F119" s="247"/>
      <c r="G119" s="248"/>
      <c r="H119" s="249"/>
      <c r="I119" s="243"/>
      <c r="J119" s="250"/>
      <c r="K119" s="243"/>
      <c r="M119" s="244" t="s">
        <v>211</v>
      </c>
      <c r="O119" s="232"/>
    </row>
    <row r="120" spans="1:80" ht="22.5" x14ac:dyDescent="0.2">
      <c r="A120" s="233">
        <v>26</v>
      </c>
      <c r="B120" s="234" t="s">
        <v>214</v>
      </c>
      <c r="C120" s="235" t="s">
        <v>215</v>
      </c>
      <c r="D120" s="236" t="s">
        <v>100</v>
      </c>
      <c r="E120" s="237">
        <v>4</v>
      </c>
      <c r="F120" s="237"/>
      <c r="G120" s="238">
        <f>E120*F120</f>
        <v>0</v>
      </c>
      <c r="H120" s="239">
        <v>0</v>
      </c>
      <c r="I120" s="240">
        <f>E120*H120</f>
        <v>0</v>
      </c>
      <c r="J120" s="239">
        <v>-0.14499999999999999</v>
      </c>
      <c r="K120" s="240">
        <f>E120*J120</f>
        <v>-0.57999999999999996</v>
      </c>
      <c r="O120" s="232">
        <v>2</v>
      </c>
      <c r="AA120" s="205">
        <v>1</v>
      </c>
      <c r="AB120" s="205">
        <v>1</v>
      </c>
      <c r="AC120" s="205">
        <v>1</v>
      </c>
      <c r="AZ120" s="205">
        <v>1</v>
      </c>
      <c r="BA120" s="205">
        <f>IF(AZ120=1,G120,0)</f>
        <v>0</v>
      </c>
      <c r="BB120" s="205">
        <f>IF(AZ120=2,G120,0)</f>
        <v>0</v>
      </c>
      <c r="BC120" s="205">
        <f>IF(AZ120=3,G120,0)</f>
        <v>0</v>
      </c>
      <c r="BD120" s="205">
        <f>IF(AZ120=4,G120,0)</f>
        <v>0</v>
      </c>
      <c r="BE120" s="205">
        <f>IF(AZ120=5,G120,0)</f>
        <v>0</v>
      </c>
      <c r="CA120" s="232">
        <v>1</v>
      </c>
      <c r="CB120" s="232">
        <v>1</v>
      </c>
    </row>
    <row r="121" spans="1:80" x14ac:dyDescent="0.2">
      <c r="A121" s="233">
        <v>27</v>
      </c>
      <c r="B121" s="234" t="s">
        <v>216</v>
      </c>
      <c r="C121" s="235" t="s">
        <v>217</v>
      </c>
      <c r="D121" s="236" t="s">
        <v>218</v>
      </c>
      <c r="E121" s="237">
        <v>3.6036000000000001</v>
      </c>
      <c r="F121" s="237"/>
      <c r="G121" s="238">
        <f>E121*F121</f>
        <v>0</v>
      </c>
      <c r="H121" s="239">
        <v>1.1000000000000001</v>
      </c>
      <c r="I121" s="240">
        <f>E121*H121</f>
        <v>3.9639600000000006</v>
      </c>
      <c r="J121" s="239">
        <v>0</v>
      </c>
      <c r="K121" s="240">
        <f>E121*J121</f>
        <v>0</v>
      </c>
      <c r="O121" s="232">
        <v>2</v>
      </c>
      <c r="AA121" s="205">
        <v>1</v>
      </c>
      <c r="AB121" s="205">
        <v>0</v>
      </c>
      <c r="AC121" s="205">
        <v>0</v>
      </c>
      <c r="AZ121" s="205">
        <v>1</v>
      </c>
      <c r="BA121" s="205">
        <f>IF(AZ121=1,G121,0)</f>
        <v>0</v>
      </c>
      <c r="BB121" s="205">
        <f>IF(AZ121=2,G121,0)</f>
        <v>0</v>
      </c>
      <c r="BC121" s="205">
        <f>IF(AZ121=3,G121,0)</f>
        <v>0</v>
      </c>
      <c r="BD121" s="205">
        <f>IF(AZ121=4,G121,0)</f>
        <v>0</v>
      </c>
      <c r="BE121" s="205">
        <f>IF(AZ121=5,G121,0)</f>
        <v>0</v>
      </c>
      <c r="CA121" s="232">
        <v>1</v>
      </c>
      <c r="CB121" s="232">
        <v>0</v>
      </c>
    </row>
    <row r="122" spans="1:80" x14ac:dyDescent="0.2">
      <c r="A122" s="241"/>
      <c r="B122" s="245"/>
      <c r="C122" s="317" t="s">
        <v>219</v>
      </c>
      <c r="D122" s="318"/>
      <c r="E122" s="246">
        <v>0</v>
      </c>
      <c r="F122" s="247"/>
      <c r="G122" s="248"/>
      <c r="H122" s="249"/>
      <c r="I122" s="243"/>
      <c r="J122" s="250"/>
      <c r="K122" s="243"/>
      <c r="M122" s="244" t="s">
        <v>219</v>
      </c>
      <c r="O122" s="232"/>
    </row>
    <row r="123" spans="1:80" x14ac:dyDescent="0.2">
      <c r="A123" s="241"/>
      <c r="B123" s="245"/>
      <c r="C123" s="317" t="s">
        <v>220</v>
      </c>
      <c r="D123" s="318"/>
      <c r="E123" s="246">
        <v>2.7719999999999998</v>
      </c>
      <c r="F123" s="247"/>
      <c r="G123" s="248"/>
      <c r="H123" s="249"/>
      <c r="I123" s="243"/>
      <c r="J123" s="250"/>
      <c r="K123" s="243"/>
      <c r="M123" s="244" t="s">
        <v>220</v>
      </c>
      <c r="O123" s="232"/>
    </row>
    <row r="124" spans="1:80" x14ac:dyDescent="0.2">
      <c r="A124" s="241"/>
      <c r="B124" s="245"/>
      <c r="C124" s="317" t="s">
        <v>221</v>
      </c>
      <c r="D124" s="318"/>
      <c r="E124" s="246">
        <v>0.83160000000000001</v>
      </c>
      <c r="F124" s="247"/>
      <c r="G124" s="248"/>
      <c r="H124" s="249"/>
      <c r="I124" s="243"/>
      <c r="J124" s="250"/>
      <c r="K124" s="243"/>
      <c r="M124" s="244" t="s">
        <v>221</v>
      </c>
      <c r="O124" s="232"/>
    </row>
    <row r="125" spans="1:80" x14ac:dyDescent="0.2">
      <c r="A125" s="233">
        <v>28</v>
      </c>
      <c r="B125" s="234" t="s">
        <v>222</v>
      </c>
      <c r="C125" s="235" t="s">
        <v>223</v>
      </c>
      <c r="D125" s="236" t="s">
        <v>218</v>
      </c>
      <c r="E125" s="237">
        <v>2.0019999999999998</v>
      </c>
      <c r="F125" s="237"/>
      <c r="G125" s="238">
        <f>E125*F125</f>
        <v>0</v>
      </c>
      <c r="H125" s="239">
        <v>1</v>
      </c>
      <c r="I125" s="240">
        <f>E125*H125</f>
        <v>2.0019999999999998</v>
      </c>
      <c r="J125" s="239">
        <v>0</v>
      </c>
      <c r="K125" s="240">
        <f>E125*J125</f>
        <v>0</v>
      </c>
      <c r="O125" s="232">
        <v>2</v>
      </c>
      <c r="AA125" s="205">
        <v>1</v>
      </c>
      <c r="AB125" s="205">
        <v>1</v>
      </c>
      <c r="AC125" s="205">
        <v>1</v>
      </c>
      <c r="AZ125" s="205">
        <v>1</v>
      </c>
      <c r="BA125" s="205">
        <f>IF(AZ125=1,G125,0)</f>
        <v>0</v>
      </c>
      <c r="BB125" s="205">
        <f>IF(AZ125=2,G125,0)</f>
        <v>0</v>
      </c>
      <c r="BC125" s="205">
        <f>IF(AZ125=3,G125,0)</f>
        <v>0</v>
      </c>
      <c r="BD125" s="205">
        <f>IF(AZ125=4,G125,0)</f>
        <v>0</v>
      </c>
      <c r="BE125" s="205">
        <f>IF(AZ125=5,G125,0)</f>
        <v>0</v>
      </c>
      <c r="CA125" s="232">
        <v>1</v>
      </c>
      <c r="CB125" s="232">
        <v>1</v>
      </c>
    </row>
    <row r="126" spans="1:80" x14ac:dyDescent="0.2">
      <c r="A126" s="241"/>
      <c r="B126" s="245"/>
      <c r="C126" s="317" t="s">
        <v>209</v>
      </c>
      <c r="D126" s="318"/>
      <c r="E126" s="246">
        <v>0</v>
      </c>
      <c r="F126" s="247"/>
      <c r="G126" s="248"/>
      <c r="H126" s="249"/>
      <c r="I126" s="243"/>
      <c r="J126" s="250"/>
      <c r="K126" s="243"/>
      <c r="M126" s="244" t="s">
        <v>209</v>
      </c>
      <c r="O126" s="232"/>
    </row>
    <row r="127" spans="1:80" x14ac:dyDescent="0.2">
      <c r="A127" s="241"/>
      <c r="B127" s="245"/>
      <c r="C127" s="317" t="s">
        <v>224</v>
      </c>
      <c r="D127" s="318"/>
      <c r="E127" s="246">
        <v>1.54</v>
      </c>
      <c r="F127" s="247"/>
      <c r="G127" s="248"/>
      <c r="H127" s="249"/>
      <c r="I127" s="243"/>
      <c r="J127" s="250"/>
      <c r="K127" s="243"/>
      <c r="M127" s="244" t="s">
        <v>224</v>
      </c>
      <c r="O127" s="232"/>
    </row>
    <row r="128" spans="1:80" x14ac:dyDescent="0.2">
      <c r="A128" s="241"/>
      <c r="B128" s="245"/>
      <c r="C128" s="317" t="s">
        <v>225</v>
      </c>
      <c r="D128" s="318"/>
      <c r="E128" s="246">
        <v>0.46200000000000002</v>
      </c>
      <c r="F128" s="247"/>
      <c r="G128" s="248"/>
      <c r="H128" s="249"/>
      <c r="I128" s="243"/>
      <c r="J128" s="250"/>
      <c r="K128" s="243"/>
      <c r="M128" s="244" t="s">
        <v>225</v>
      </c>
      <c r="O128" s="232"/>
    </row>
    <row r="129" spans="1:80" x14ac:dyDescent="0.2">
      <c r="A129" s="233">
        <v>29</v>
      </c>
      <c r="B129" s="234" t="s">
        <v>226</v>
      </c>
      <c r="C129" s="235" t="s">
        <v>227</v>
      </c>
      <c r="D129" s="236" t="s">
        <v>104</v>
      </c>
      <c r="E129" s="237">
        <v>10.01</v>
      </c>
      <c r="F129" s="237"/>
      <c r="G129" s="238">
        <f>E129*F129</f>
        <v>0</v>
      </c>
      <c r="H129" s="239">
        <v>0.10255</v>
      </c>
      <c r="I129" s="240">
        <f>E129*H129</f>
        <v>1.0265255</v>
      </c>
      <c r="J129" s="239">
        <v>0</v>
      </c>
      <c r="K129" s="240">
        <f>E129*J129</f>
        <v>0</v>
      </c>
      <c r="O129" s="232">
        <v>2</v>
      </c>
      <c r="AA129" s="205">
        <v>1</v>
      </c>
      <c r="AB129" s="205">
        <v>1</v>
      </c>
      <c r="AC129" s="205">
        <v>1</v>
      </c>
      <c r="AZ129" s="205">
        <v>1</v>
      </c>
      <c r="BA129" s="205">
        <f>IF(AZ129=1,G129,0)</f>
        <v>0</v>
      </c>
      <c r="BB129" s="205">
        <f>IF(AZ129=2,G129,0)</f>
        <v>0</v>
      </c>
      <c r="BC129" s="205">
        <f>IF(AZ129=3,G129,0)</f>
        <v>0</v>
      </c>
      <c r="BD129" s="205">
        <f>IF(AZ129=4,G129,0)</f>
        <v>0</v>
      </c>
      <c r="BE129" s="205">
        <f>IF(AZ129=5,G129,0)</f>
        <v>0</v>
      </c>
      <c r="CA129" s="232">
        <v>1</v>
      </c>
      <c r="CB129" s="232">
        <v>1</v>
      </c>
    </row>
    <row r="130" spans="1:80" x14ac:dyDescent="0.2">
      <c r="A130" s="241"/>
      <c r="B130" s="242"/>
      <c r="C130" s="324" t="s">
        <v>228</v>
      </c>
      <c r="D130" s="325"/>
      <c r="E130" s="325"/>
      <c r="F130" s="325"/>
      <c r="G130" s="326"/>
      <c r="I130" s="243"/>
      <c r="K130" s="243"/>
      <c r="L130" s="244" t="s">
        <v>228</v>
      </c>
      <c r="O130" s="232">
        <v>3</v>
      </c>
    </row>
    <row r="131" spans="1:80" x14ac:dyDescent="0.2">
      <c r="A131" s="241"/>
      <c r="B131" s="242"/>
      <c r="C131" s="324" t="s">
        <v>229</v>
      </c>
      <c r="D131" s="325"/>
      <c r="E131" s="325"/>
      <c r="F131" s="325"/>
      <c r="G131" s="326"/>
      <c r="I131" s="243"/>
      <c r="K131" s="243"/>
      <c r="L131" s="244" t="s">
        <v>229</v>
      </c>
      <c r="O131" s="232">
        <v>3</v>
      </c>
    </row>
    <row r="132" spans="1:80" ht="22.5" x14ac:dyDescent="0.2">
      <c r="A132" s="241"/>
      <c r="B132" s="242"/>
      <c r="C132" s="324" t="s">
        <v>230</v>
      </c>
      <c r="D132" s="325"/>
      <c r="E132" s="325"/>
      <c r="F132" s="325"/>
      <c r="G132" s="326"/>
      <c r="I132" s="243"/>
      <c r="K132" s="243"/>
      <c r="L132" s="244" t="s">
        <v>230</v>
      </c>
      <c r="O132" s="232">
        <v>3</v>
      </c>
    </row>
    <row r="133" spans="1:80" ht="22.5" x14ac:dyDescent="0.2">
      <c r="A133" s="241"/>
      <c r="B133" s="242"/>
      <c r="C133" s="324" t="s">
        <v>231</v>
      </c>
      <c r="D133" s="325"/>
      <c r="E133" s="325"/>
      <c r="F133" s="325"/>
      <c r="G133" s="326"/>
      <c r="I133" s="243"/>
      <c r="K133" s="243"/>
      <c r="L133" s="244" t="s">
        <v>231</v>
      </c>
      <c r="O133" s="232">
        <v>3</v>
      </c>
    </row>
    <row r="134" spans="1:80" ht="45" x14ac:dyDescent="0.2">
      <c r="A134" s="241"/>
      <c r="B134" s="242"/>
      <c r="C134" s="324" t="s">
        <v>232</v>
      </c>
      <c r="D134" s="325"/>
      <c r="E134" s="325"/>
      <c r="F134" s="325"/>
      <c r="G134" s="326"/>
      <c r="I134" s="243"/>
      <c r="K134" s="243"/>
      <c r="L134" s="244" t="s">
        <v>232</v>
      </c>
      <c r="O134" s="232">
        <v>3</v>
      </c>
    </row>
    <row r="135" spans="1:80" x14ac:dyDescent="0.2">
      <c r="A135" s="241"/>
      <c r="B135" s="245"/>
      <c r="C135" s="317" t="s">
        <v>209</v>
      </c>
      <c r="D135" s="318"/>
      <c r="E135" s="246">
        <v>0</v>
      </c>
      <c r="F135" s="247"/>
      <c r="G135" s="248"/>
      <c r="H135" s="249"/>
      <c r="I135" s="243"/>
      <c r="J135" s="250"/>
      <c r="K135" s="243"/>
      <c r="M135" s="244" t="s">
        <v>209</v>
      </c>
      <c r="O135" s="232"/>
    </row>
    <row r="136" spans="1:80" x14ac:dyDescent="0.2">
      <c r="A136" s="241"/>
      <c r="B136" s="245"/>
      <c r="C136" s="317" t="s">
        <v>210</v>
      </c>
      <c r="D136" s="318"/>
      <c r="E136" s="246">
        <v>7.7</v>
      </c>
      <c r="F136" s="247"/>
      <c r="G136" s="248"/>
      <c r="H136" s="249"/>
      <c r="I136" s="243"/>
      <c r="J136" s="250"/>
      <c r="K136" s="243"/>
      <c r="M136" s="244" t="s">
        <v>210</v>
      </c>
      <c r="O136" s="232"/>
    </row>
    <row r="137" spans="1:80" x14ac:dyDescent="0.2">
      <c r="A137" s="241"/>
      <c r="B137" s="245"/>
      <c r="C137" s="317" t="s">
        <v>211</v>
      </c>
      <c r="D137" s="318"/>
      <c r="E137" s="246">
        <v>2.31</v>
      </c>
      <c r="F137" s="247"/>
      <c r="G137" s="248"/>
      <c r="H137" s="249"/>
      <c r="I137" s="243"/>
      <c r="J137" s="250"/>
      <c r="K137" s="243"/>
      <c r="M137" s="244" t="s">
        <v>211</v>
      </c>
      <c r="O137" s="232"/>
    </row>
    <row r="138" spans="1:80" ht="22.5" x14ac:dyDescent="0.2">
      <c r="A138" s="233">
        <v>30</v>
      </c>
      <c r="B138" s="234" t="s">
        <v>233</v>
      </c>
      <c r="C138" s="235" t="s">
        <v>234</v>
      </c>
      <c r="D138" s="236" t="s">
        <v>100</v>
      </c>
      <c r="E138" s="237">
        <v>4</v>
      </c>
      <c r="F138" s="237"/>
      <c r="G138" s="238">
        <f>E138*F138</f>
        <v>0</v>
      </c>
      <c r="H138" s="239">
        <v>0.15673999999999999</v>
      </c>
      <c r="I138" s="240">
        <f>E138*H138</f>
        <v>0.62695999999999996</v>
      </c>
      <c r="J138" s="239">
        <v>0</v>
      </c>
      <c r="K138" s="240">
        <f>E138*J138</f>
        <v>0</v>
      </c>
      <c r="O138" s="232">
        <v>2</v>
      </c>
      <c r="AA138" s="205">
        <v>1</v>
      </c>
      <c r="AB138" s="205">
        <v>1</v>
      </c>
      <c r="AC138" s="205">
        <v>1</v>
      </c>
      <c r="AZ138" s="205">
        <v>1</v>
      </c>
      <c r="BA138" s="205">
        <f>IF(AZ138=1,G138,0)</f>
        <v>0</v>
      </c>
      <c r="BB138" s="205">
        <f>IF(AZ138=2,G138,0)</f>
        <v>0</v>
      </c>
      <c r="BC138" s="205">
        <f>IF(AZ138=3,G138,0)</f>
        <v>0</v>
      </c>
      <c r="BD138" s="205">
        <f>IF(AZ138=4,G138,0)</f>
        <v>0</v>
      </c>
      <c r="BE138" s="205">
        <f>IF(AZ138=5,G138,0)</f>
        <v>0</v>
      </c>
      <c r="CA138" s="232">
        <v>1</v>
      </c>
      <c r="CB138" s="232">
        <v>1</v>
      </c>
    </row>
    <row r="139" spans="1:80" x14ac:dyDescent="0.2">
      <c r="A139" s="241"/>
      <c r="B139" s="242"/>
      <c r="C139" s="324" t="s">
        <v>235</v>
      </c>
      <c r="D139" s="325"/>
      <c r="E139" s="325"/>
      <c r="F139" s="325"/>
      <c r="G139" s="326"/>
      <c r="I139" s="243"/>
      <c r="K139" s="243"/>
      <c r="L139" s="244" t="s">
        <v>235</v>
      </c>
      <c r="O139" s="232">
        <v>3</v>
      </c>
    </row>
    <row r="140" spans="1:80" ht="22.5" x14ac:dyDescent="0.2">
      <c r="A140" s="233">
        <v>31</v>
      </c>
      <c r="B140" s="234" t="s">
        <v>236</v>
      </c>
      <c r="C140" s="235" t="s">
        <v>237</v>
      </c>
      <c r="D140" s="236" t="s">
        <v>114</v>
      </c>
      <c r="E140" s="237">
        <v>0.12</v>
      </c>
      <c r="F140" s="237"/>
      <c r="G140" s="238">
        <f>E140*F140</f>
        <v>0</v>
      </c>
      <c r="H140" s="239">
        <v>2.5249999999999999</v>
      </c>
      <c r="I140" s="240">
        <f>E140*H140</f>
        <v>0.30299999999999999</v>
      </c>
      <c r="J140" s="239">
        <v>0</v>
      </c>
      <c r="K140" s="240">
        <f>E140*J140</f>
        <v>0</v>
      </c>
      <c r="O140" s="232">
        <v>2</v>
      </c>
      <c r="AA140" s="205">
        <v>1</v>
      </c>
      <c r="AB140" s="205">
        <v>1</v>
      </c>
      <c r="AC140" s="205">
        <v>1</v>
      </c>
      <c r="AZ140" s="205">
        <v>1</v>
      </c>
      <c r="BA140" s="205">
        <f>IF(AZ140=1,G140,0)</f>
        <v>0</v>
      </c>
      <c r="BB140" s="205">
        <f>IF(AZ140=2,G140,0)</f>
        <v>0</v>
      </c>
      <c r="BC140" s="205">
        <f>IF(AZ140=3,G140,0)</f>
        <v>0</v>
      </c>
      <c r="BD140" s="205">
        <f>IF(AZ140=4,G140,0)</f>
        <v>0</v>
      </c>
      <c r="BE140" s="205">
        <f>IF(AZ140=5,G140,0)</f>
        <v>0</v>
      </c>
      <c r="CA140" s="232">
        <v>1</v>
      </c>
      <c r="CB140" s="232">
        <v>1</v>
      </c>
    </row>
    <row r="141" spans="1:80" x14ac:dyDescent="0.2">
      <c r="A141" s="241"/>
      <c r="B141" s="245"/>
      <c r="C141" s="317" t="s">
        <v>238</v>
      </c>
      <c r="D141" s="318"/>
      <c r="E141" s="246">
        <v>0.12</v>
      </c>
      <c r="F141" s="247"/>
      <c r="G141" s="248"/>
      <c r="H141" s="249"/>
      <c r="I141" s="243"/>
      <c r="J141" s="250"/>
      <c r="K141" s="243"/>
      <c r="M141" s="244" t="s">
        <v>238</v>
      </c>
      <c r="O141" s="232"/>
    </row>
    <row r="142" spans="1:80" x14ac:dyDescent="0.2">
      <c r="A142" s="233">
        <v>32</v>
      </c>
      <c r="B142" s="234" t="s">
        <v>239</v>
      </c>
      <c r="C142" s="235" t="s">
        <v>240</v>
      </c>
      <c r="D142" s="236" t="s">
        <v>100</v>
      </c>
      <c r="E142" s="237">
        <v>17.600000000000001</v>
      </c>
      <c r="F142" s="237"/>
      <c r="G142" s="238">
        <f>E142*F142</f>
        <v>0</v>
      </c>
      <c r="H142" s="239">
        <v>0</v>
      </c>
      <c r="I142" s="240">
        <f>E142*H142</f>
        <v>0</v>
      </c>
      <c r="J142" s="239">
        <v>0</v>
      </c>
      <c r="K142" s="240">
        <f>E142*J142</f>
        <v>0</v>
      </c>
      <c r="O142" s="232">
        <v>2</v>
      </c>
      <c r="AA142" s="205">
        <v>1</v>
      </c>
      <c r="AB142" s="205">
        <v>1</v>
      </c>
      <c r="AC142" s="205">
        <v>1</v>
      </c>
      <c r="AZ142" s="205">
        <v>1</v>
      </c>
      <c r="BA142" s="205">
        <f>IF(AZ142=1,G142,0)</f>
        <v>0</v>
      </c>
      <c r="BB142" s="205">
        <f>IF(AZ142=2,G142,0)</f>
        <v>0</v>
      </c>
      <c r="BC142" s="205">
        <f>IF(AZ142=3,G142,0)</f>
        <v>0</v>
      </c>
      <c r="BD142" s="205">
        <f>IF(AZ142=4,G142,0)</f>
        <v>0</v>
      </c>
      <c r="BE142" s="205">
        <f>IF(AZ142=5,G142,0)</f>
        <v>0</v>
      </c>
      <c r="CA142" s="232">
        <v>1</v>
      </c>
      <c r="CB142" s="232">
        <v>1</v>
      </c>
    </row>
    <row r="143" spans="1:80" x14ac:dyDescent="0.2">
      <c r="A143" s="241"/>
      <c r="B143" s="245"/>
      <c r="C143" s="317" t="s">
        <v>209</v>
      </c>
      <c r="D143" s="318"/>
      <c r="E143" s="246">
        <v>0</v>
      </c>
      <c r="F143" s="247"/>
      <c r="G143" s="248"/>
      <c r="H143" s="249"/>
      <c r="I143" s="243"/>
      <c r="J143" s="250"/>
      <c r="K143" s="243"/>
      <c r="M143" s="244" t="s">
        <v>209</v>
      </c>
      <c r="O143" s="232"/>
    </row>
    <row r="144" spans="1:80" x14ac:dyDescent="0.2">
      <c r="A144" s="241"/>
      <c r="B144" s="245"/>
      <c r="C144" s="317" t="s">
        <v>241</v>
      </c>
      <c r="D144" s="318"/>
      <c r="E144" s="246">
        <v>15.4</v>
      </c>
      <c r="F144" s="247"/>
      <c r="G144" s="248"/>
      <c r="H144" s="249"/>
      <c r="I144" s="243"/>
      <c r="J144" s="250"/>
      <c r="K144" s="243"/>
      <c r="M144" s="244" t="s">
        <v>241</v>
      </c>
      <c r="O144" s="232"/>
    </row>
    <row r="145" spans="1:80" x14ac:dyDescent="0.2">
      <c r="A145" s="241"/>
      <c r="B145" s="245"/>
      <c r="C145" s="317" t="s">
        <v>242</v>
      </c>
      <c r="D145" s="318"/>
      <c r="E145" s="246">
        <v>2.2000000000000002</v>
      </c>
      <c r="F145" s="247"/>
      <c r="G145" s="248"/>
      <c r="H145" s="249"/>
      <c r="I145" s="243"/>
      <c r="J145" s="250"/>
      <c r="K145" s="243"/>
      <c r="M145" s="244" t="s">
        <v>242</v>
      </c>
      <c r="O145" s="232"/>
    </row>
    <row r="146" spans="1:80" ht="22.5" x14ac:dyDescent="0.2">
      <c r="A146" s="233">
        <v>33</v>
      </c>
      <c r="B146" s="234" t="s">
        <v>243</v>
      </c>
      <c r="C146" s="235" t="s">
        <v>244</v>
      </c>
      <c r="D146" s="236" t="s">
        <v>245</v>
      </c>
      <c r="E146" s="237">
        <v>4</v>
      </c>
      <c r="F146" s="237"/>
      <c r="G146" s="238">
        <f>E146*F146</f>
        <v>0</v>
      </c>
      <c r="H146" s="239">
        <v>0.08</v>
      </c>
      <c r="I146" s="240">
        <f>E146*H146</f>
        <v>0.32</v>
      </c>
      <c r="J146" s="239"/>
      <c r="K146" s="240">
        <f>E146*J146</f>
        <v>0</v>
      </c>
      <c r="O146" s="232">
        <v>2</v>
      </c>
      <c r="AA146" s="205">
        <v>3</v>
      </c>
      <c r="AB146" s="205">
        <v>1</v>
      </c>
      <c r="AC146" s="205">
        <v>59217472</v>
      </c>
      <c r="AZ146" s="205">
        <v>1</v>
      </c>
      <c r="BA146" s="205">
        <f>IF(AZ146=1,G146,0)</f>
        <v>0</v>
      </c>
      <c r="BB146" s="205">
        <f>IF(AZ146=2,G146,0)</f>
        <v>0</v>
      </c>
      <c r="BC146" s="205">
        <f>IF(AZ146=3,G146,0)</f>
        <v>0</v>
      </c>
      <c r="BD146" s="205">
        <f>IF(AZ146=4,G146,0)</f>
        <v>0</v>
      </c>
      <c r="BE146" s="205">
        <f>IF(AZ146=5,G146,0)</f>
        <v>0</v>
      </c>
      <c r="CA146" s="232">
        <v>3</v>
      </c>
      <c r="CB146" s="232">
        <v>1</v>
      </c>
    </row>
    <row r="147" spans="1:80" ht="22.5" x14ac:dyDescent="0.2">
      <c r="A147" s="233">
        <v>34</v>
      </c>
      <c r="B147" s="234" t="s">
        <v>246</v>
      </c>
      <c r="C147" s="235" t="s">
        <v>247</v>
      </c>
      <c r="D147" s="236" t="s">
        <v>218</v>
      </c>
      <c r="E147" s="237">
        <v>30.477550000000001</v>
      </c>
      <c r="F147" s="237"/>
      <c r="G147" s="238">
        <f>E147*F147</f>
        <v>0</v>
      </c>
      <c r="H147" s="239">
        <v>0</v>
      </c>
      <c r="I147" s="240">
        <f>E147*H147</f>
        <v>0</v>
      </c>
      <c r="J147" s="239"/>
      <c r="K147" s="240">
        <f>E147*J147</f>
        <v>0</v>
      </c>
      <c r="O147" s="232">
        <v>2</v>
      </c>
      <c r="AA147" s="205">
        <v>8</v>
      </c>
      <c r="AB147" s="205">
        <v>0</v>
      </c>
      <c r="AC147" s="205">
        <v>3</v>
      </c>
      <c r="AZ147" s="205">
        <v>1</v>
      </c>
      <c r="BA147" s="205">
        <f>IF(AZ147=1,G147,0)</f>
        <v>0</v>
      </c>
      <c r="BB147" s="205">
        <f>IF(AZ147=2,G147,0)</f>
        <v>0</v>
      </c>
      <c r="BC147" s="205">
        <f>IF(AZ147=3,G147,0)</f>
        <v>0</v>
      </c>
      <c r="BD147" s="205">
        <f>IF(AZ147=4,G147,0)</f>
        <v>0</v>
      </c>
      <c r="BE147" s="205">
        <f>IF(AZ147=5,G147,0)</f>
        <v>0</v>
      </c>
      <c r="CA147" s="232">
        <v>8</v>
      </c>
      <c r="CB147" s="232">
        <v>0</v>
      </c>
    </row>
    <row r="148" spans="1:80" ht="22.5" x14ac:dyDescent="0.2">
      <c r="A148" s="233">
        <v>35</v>
      </c>
      <c r="B148" s="234" t="s">
        <v>248</v>
      </c>
      <c r="C148" s="235" t="s">
        <v>249</v>
      </c>
      <c r="D148" s="236" t="s">
        <v>218</v>
      </c>
      <c r="E148" s="237">
        <v>6.09551</v>
      </c>
      <c r="F148" s="237"/>
      <c r="G148" s="238">
        <f>E148*F148</f>
        <v>0</v>
      </c>
      <c r="H148" s="239">
        <v>0</v>
      </c>
      <c r="I148" s="240">
        <f>E148*H148</f>
        <v>0</v>
      </c>
      <c r="J148" s="239"/>
      <c r="K148" s="240">
        <f>E148*J148</f>
        <v>0</v>
      </c>
      <c r="O148" s="232">
        <v>2</v>
      </c>
      <c r="AA148" s="205">
        <v>8</v>
      </c>
      <c r="AB148" s="205">
        <v>0</v>
      </c>
      <c r="AC148" s="205">
        <v>3</v>
      </c>
      <c r="AZ148" s="205">
        <v>1</v>
      </c>
      <c r="BA148" s="205">
        <f>IF(AZ148=1,G148,0)</f>
        <v>0</v>
      </c>
      <c r="BB148" s="205">
        <f>IF(AZ148=2,G148,0)</f>
        <v>0</v>
      </c>
      <c r="BC148" s="205">
        <f>IF(AZ148=3,G148,0)</f>
        <v>0</v>
      </c>
      <c r="BD148" s="205">
        <f>IF(AZ148=4,G148,0)</f>
        <v>0</v>
      </c>
      <c r="BE148" s="205">
        <f>IF(AZ148=5,G148,0)</f>
        <v>0</v>
      </c>
      <c r="CA148" s="232">
        <v>8</v>
      </c>
      <c r="CB148" s="232">
        <v>0</v>
      </c>
    </row>
    <row r="149" spans="1:80" x14ac:dyDescent="0.2">
      <c r="A149" s="233">
        <v>36</v>
      </c>
      <c r="B149" s="234" t="s">
        <v>250</v>
      </c>
      <c r="C149" s="235" t="s">
        <v>251</v>
      </c>
      <c r="D149" s="236" t="s">
        <v>218</v>
      </c>
      <c r="E149" s="237">
        <v>6.09551</v>
      </c>
      <c r="F149" s="237"/>
      <c r="G149" s="238">
        <f>E149*F149</f>
        <v>0</v>
      </c>
      <c r="H149" s="239">
        <v>0</v>
      </c>
      <c r="I149" s="240">
        <f>E149*H149</f>
        <v>0</v>
      </c>
      <c r="J149" s="239"/>
      <c r="K149" s="240">
        <f>E149*J149</f>
        <v>0</v>
      </c>
      <c r="O149" s="232">
        <v>2</v>
      </c>
      <c r="AA149" s="205">
        <v>8</v>
      </c>
      <c r="AB149" s="205">
        <v>0</v>
      </c>
      <c r="AC149" s="205">
        <v>3</v>
      </c>
      <c r="AZ149" s="205">
        <v>1</v>
      </c>
      <c r="BA149" s="205">
        <f>IF(AZ149=1,G149,0)</f>
        <v>0</v>
      </c>
      <c r="BB149" s="205">
        <f>IF(AZ149=2,G149,0)</f>
        <v>0</v>
      </c>
      <c r="BC149" s="205">
        <f>IF(AZ149=3,G149,0)</f>
        <v>0</v>
      </c>
      <c r="BD149" s="205">
        <f>IF(AZ149=4,G149,0)</f>
        <v>0</v>
      </c>
      <c r="BE149" s="205">
        <f>IF(AZ149=5,G149,0)</f>
        <v>0</v>
      </c>
      <c r="CA149" s="232">
        <v>8</v>
      </c>
      <c r="CB149" s="232">
        <v>0</v>
      </c>
    </row>
    <row r="150" spans="1:80" ht="22.5" x14ac:dyDescent="0.2">
      <c r="A150" s="233">
        <v>37</v>
      </c>
      <c r="B150" s="234" t="s">
        <v>252</v>
      </c>
      <c r="C150" s="235" t="s">
        <v>253</v>
      </c>
      <c r="D150" s="236" t="s">
        <v>218</v>
      </c>
      <c r="E150" s="237">
        <v>6.09551</v>
      </c>
      <c r="F150" s="237"/>
      <c r="G150" s="238">
        <f>E150*F150</f>
        <v>0</v>
      </c>
      <c r="H150" s="239">
        <v>0</v>
      </c>
      <c r="I150" s="240">
        <f>E150*H150</f>
        <v>0</v>
      </c>
      <c r="J150" s="239"/>
      <c r="K150" s="240">
        <f>E150*J150</f>
        <v>0</v>
      </c>
      <c r="O150" s="232">
        <v>2</v>
      </c>
      <c r="AA150" s="205">
        <v>8</v>
      </c>
      <c r="AB150" s="205">
        <v>0</v>
      </c>
      <c r="AC150" s="205">
        <v>3</v>
      </c>
      <c r="AZ150" s="205">
        <v>1</v>
      </c>
      <c r="BA150" s="205">
        <f>IF(AZ150=1,G150,0)</f>
        <v>0</v>
      </c>
      <c r="BB150" s="205">
        <f>IF(AZ150=2,G150,0)</f>
        <v>0</v>
      </c>
      <c r="BC150" s="205">
        <f>IF(AZ150=3,G150,0)</f>
        <v>0</v>
      </c>
      <c r="BD150" s="205">
        <f>IF(AZ150=4,G150,0)</f>
        <v>0</v>
      </c>
      <c r="BE150" s="205">
        <f>IF(AZ150=5,G150,0)</f>
        <v>0</v>
      </c>
      <c r="CA150" s="232">
        <v>8</v>
      </c>
      <c r="CB150" s="232">
        <v>0</v>
      </c>
    </row>
    <row r="151" spans="1:80" x14ac:dyDescent="0.2">
      <c r="A151" s="251"/>
      <c r="B151" s="252" t="s">
        <v>92</v>
      </c>
      <c r="C151" s="253" t="s">
        <v>206</v>
      </c>
      <c r="D151" s="254"/>
      <c r="E151" s="255"/>
      <c r="F151" s="256"/>
      <c r="G151" s="257">
        <f>SUM(G111:G150)</f>
        <v>0</v>
      </c>
      <c r="H151" s="258"/>
      <c r="I151" s="259">
        <f>SUM(I111:I150)</f>
        <v>8.2424455000000005</v>
      </c>
      <c r="J151" s="258"/>
      <c r="K151" s="259">
        <f>SUM(K111:K150)</f>
        <v>-6.09551</v>
      </c>
      <c r="O151" s="232">
        <v>4</v>
      </c>
      <c r="BA151" s="260">
        <f>SUM(BA111:BA150)</f>
        <v>0</v>
      </c>
      <c r="BB151" s="260">
        <f>SUM(BB111:BB150)</f>
        <v>0</v>
      </c>
      <c r="BC151" s="260">
        <f>SUM(BC111:BC150)</f>
        <v>0</v>
      </c>
      <c r="BD151" s="260">
        <f>SUM(BD111:BD150)</f>
        <v>0</v>
      </c>
      <c r="BE151" s="260">
        <f>SUM(BE111:BE150)</f>
        <v>0</v>
      </c>
    </row>
    <row r="152" spans="1:80" x14ac:dyDescent="0.2">
      <c r="A152" s="222" t="s">
        <v>88</v>
      </c>
      <c r="B152" s="223" t="s">
        <v>254</v>
      </c>
      <c r="C152" s="224" t="s">
        <v>255</v>
      </c>
      <c r="D152" s="225"/>
      <c r="E152" s="226"/>
      <c r="F152" s="226"/>
      <c r="G152" s="227"/>
      <c r="H152" s="228"/>
      <c r="I152" s="229"/>
      <c r="J152" s="230"/>
      <c r="K152" s="231"/>
      <c r="O152" s="232">
        <v>1</v>
      </c>
    </row>
    <row r="153" spans="1:80" x14ac:dyDescent="0.2">
      <c r="A153" s="233">
        <v>38</v>
      </c>
      <c r="B153" s="234" t="s">
        <v>257</v>
      </c>
      <c r="C153" s="235" t="s">
        <v>258</v>
      </c>
      <c r="D153" s="236" t="s">
        <v>100</v>
      </c>
      <c r="E153" s="237">
        <v>97.389200000000002</v>
      </c>
      <c r="F153" s="237"/>
      <c r="G153" s="238">
        <f>E153*F153</f>
        <v>0</v>
      </c>
      <c r="H153" s="239">
        <v>0</v>
      </c>
      <c r="I153" s="240">
        <f>E153*H153</f>
        <v>0</v>
      </c>
      <c r="J153" s="239">
        <v>0</v>
      </c>
      <c r="K153" s="240">
        <f>E153*J153</f>
        <v>0</v>
      </c>
      <c r="O153" s="232">
        <v>2</v>
      </c>
      <c r="AA153" s="205">
        <v>1</v>
      </c>
      <c r="AB153" s="205">
        <v>1</v>
      </c>
      <c r="AC153" s="205">
        <v>1</v>
      </c>
      <c r="AZ153" s="205">
        <v>1</v>
      </c>
      <c r="BA153" s="205">
        <f>IF(AZ153=1,G153,0)</f>
        <v>0</v>
      </c>
      <c r="BB153" s="205">
        <f>IF(AZ153=2,G153,0)</f>
        <v>0</v>
      </c>
      <c r="BC153" s="205">
        <f>IF(AZ153=3,G153,0)</f>
        <v>0</v>
      </c>
      <c r="BD153" s="205">
        <f>IF(AZ153=4,G153,0)</f>
        <v>0</v>
      </c>
      <c r="BE153" s="205">
        <f>IF(AZ153=5,G153,0)</f>
        <v>0</v>
      </c>
      <c r="CA153" s="232">
        <v>1</v>
      </c>
      <c r="CB153" s="232">
        <v>1</v>
      </c>
    </row>
    <row r="154" spans="1:80" ht="45" x14ac:dyDescent="0.2">
      <c r="A154" s="241"/>
      <c r="B154" s="242"/>
      <c r="C154" s="324" t="s">
        <v>259</v>
      </c>
      <c r="D154" s="325"/>
      <c r="E154" s="325"/>
      <c r="F154" s="325"/>
      <c r="G154" s="326"/>
      <c r="I154" s="243"/>
      <c r="K154" s="243"/>
      <c r="L154" s="244" t="s">
        <v>259</v>
      </c>
      <c r="O154" s="232">
        <v>3</v>
      </c>
    </row>
    <row r="155" spans="1:80" x14ac:dyDescent="0.2">
      <c r="A155" s="241"/>
      <c r="B155" s="245"/>
      <c r="C155" s="317" t="s">
        <v>260</v>
      </c>
      <c r="D155" s="318"/>
      <c r="E155" s="246">
        <v>0</v>
      </c>
      <c r="F155" s="247"/>
      <c r="G155" s="248"/>
      <c r="H155" s="249"/>
      <c r="I155" s="243"/>
      <c r="J155" s="250"/>
      <c r="K155" s="243"/>
      <c r="M155" s="244" t="s">
        <v>260</v>
      </c>
      <c r="O155" s="232"/>
    </row>
    <row r="156" spans="1:80" x14ac:dyDescent="0.2">
      <c r="A156" s="241"/>
      <c r="B156" s="245"/>
      <c r="C156" s="317" t="s">
        <v>261</v>
      </c>
      <c r="D156" s="318"/>
      <c r="E156" s="246">
        <v>68.563199999999995</v>
      </c>
      <c r="F156" s="247"/>
      <c r="G156" s="248"/>
      <c r="H156" s="249"/>
      <c r="I156" s="243"/>
      <c r="J156" s="250"/>
      <c r="K156" s="243"/>
      <c r="M156" s="244" t="s">
        <v>261</v>
      </c>
      <c r="O156" s="232"/>
    </row>
    <row r="157" spans="1:80" x14ac:dyDescent="0.2">
      <c r="A157" s="241"/>
      <c r="B157" s="245"/>
      <c r="C157" s="317" t="s">
        <v>262</v>
      </c>
      <c r="D157" s="318"/>
      <c r="E157" s="246">
        <v>28.826000000000001</v>
      </c>
      <c r="F157" s="247"/>
      <c r="G157" s="248"/>
      <c r="H157" s="249"/>
      <c r="I157" s="243"/>
      <c r="J157" s="250"/>
      <c r="K157" s="243"/>
      <c r="M157" s="244" t="s">
        <v>262</v>
      </c>
      <c r="O157" s="232"/>
    </row>
    <row r="158" spans="1:80" ht="22.5" x14ac:dyDescent="0.2">
      <c r="A158" s="233">
        <v>39</v>
      </c>
      <c r="B158" s="234" t="s">
        <v>263</v>
      </c>
      <c r="C158" s="235" t="s">
        <v>264</v>
      </c>
      <c r="D158" s="236" t="s">
        <v>100</v>
      </c>
      <c r="E158" s="237">
        <v>5.2464000000000004</v>
      </c>
      <c r="F158" s="237"/>
      <c r="G158" s="238">
        <f>E158*F158</f>
        <v>0</v>
      </c>
      <c r="H158" s="239">
        <v>0</v>
      </c>
      <c r="I158" s="240">
        <f>E158*H158</f>
        <v>0</v>
      </c>
      <c r="J158" s="239">
        <v>0</v>
      </c>
      <c r="K158" s="240">
        <f>E158*J158</f>
        <v>0</v>
      </c>
      <c r="O158" s="232">
        <v>2</v>
      </c>
      <c r="AA158" s="205">
        <v>1</v>
      </c>
      <c r="AB158" s="205">
        <v>1</v>
      </c>
      <c r="AC158" s="205">
        <v>1</v>
      </c>
      <c r="AZ158" s="205">
        <v>1</v>
      </c>
      <c r="BA158" s="205">
        <f>IF(AZ158=1,G158,0)</f>
        <v>0</v>
      </c>
      <c r="BB158" s="205">
        <f>IF(AZ158=2,G158,0)</f>
        <v>0</v>
      </c>
      <c r="BC158" s="205">
        <f>IF(AZ158=3,G158,0)</f>
        <v>0</v>
      </c>
      <c r="BD158" s="205">
        <f>IF(AZ158=4,G158,0)</f>
        <v>0</v>
      </c>
      <c r="BE158" s="205">
        <f>IF(AZ158=5,G158,0)</f>
        <v>0</v>
      </c>
      <c r="CA158" s="232">
        <v>1</v>
      </c>
      <c r="CB158" s="232">
        <v>1</v>
      </c>
    </row>
    <row r="159" spans="1:80" ht="22.5" x14ac:dyDescent="0.2">
      <c r="A159" s="241"/>
      <c r="B159" s="242"/>
      <c r="C159" s="324" t="s">
        <v>265</v>
      </c>
      <c r="D159" s="325"/>
      <c r="E159" s="325"/>
      <c r="F159" s="325"/>
      <c r="G159" s="326"/>
      <c r="I159" s="243"/>
      <c r="K159" s="243"/>
      <c r="L159" s="244" t="s">
        <v>265</v>
      </c>
      <c r="O159" s="232">
        <v>3</v>
      </c>
    </row>
    <row r="160" spans="1:80" ht="22.5" x14ac:dyDescent="0.2">
      <c r="A160" s="241"/>
      <c r="B160" s="242"/>
      <c r="C160" s="324" t="s">
        <v>266</v>
      </c>
      <c r="D160" s="325"/>
      <c r="E160" s="325"/>
      <c r="F160" s="325"/>
      <c r="G160" s="326"/>
      <c r="I160" s="243"/>
      <c r="K160" s="243"/>
      <c r="L160" s="244" t="s">
        <v>266</v>
      </c>
      <c r="O160" s="232">
        <v>3</v>
      </c>
    </row>
    <row r="161" spans="1:80" x14ac:dyDescent="0.2">
      <c r="A161" s="241"/>
      <c r="B161" s="242"/>
      <c r="C161" s="324" t="s">
        <v>267</v>
      </c>
      <c r="D161" s="325"/>
      <c r="E161" s="325"/>
      <c r="F161" s="325"/>
      <c r="G161" s="326"/>
      <c r="I161" s="243"/>
      <c r="K161" s="243"/>
      <c r="L161" s="244" t="s">
        <v>267</v>
      </c>
      <c r="O161" s="232">
        <v>3</v>
      </c>
    </row>
    <row r="162" spans="1:80" x14ac:dyDescent="0.2">
      <c r="A162" s="241"/>
      <c r="B162" s="245"/>
      <c r="C162" s="317" t="s">
        <v>268</v>
      </c>
      <c r="D162" s="318"/>
      <c r="E162" s="246">
        <v>5.2464000000000004</v>
      </c>
      <c r="F162" s="247"/>
      <c r="G162" s="248"/>
      <c r="H162" s="249"/>
      <c r="I162" s="243"/>
      <c r="J162" s="250"/>
      <c r="K162" s="243"/>
      <c r="M162" s="244" t="s">
        <v>268</v>
      </c>
      <c r="O162" s="232"/>
    </row>
    <row r="163" spans="1:80" ht="22.5" x14ac:dyDescent="0.2">
      <c r="A163" s="233">
        <v>40</v>
      </c>
      <c r="B163" s="234" t="s">
        <v>269</v>
      </c>
      <c r="C163" s="235" t="s">
        <v>270</v>
      </c>
      <c r="D163" s="236" t="s">
        <v>245</v>
      </c>
      <c r="E163" s="237">
        <v>1</v>
      </c>
      <c r="F163" s="237"/>
      <c r="G163" s="238">
        <f>E163*F163</f>
        <v>0</v>
      </c>
      <c r="H163" s="239">
        <v>1.0000000000000001E-5</v>
      </c>
      <c r="I163" s="240">
        <f>E163*H163</f>
        <v>1.0000000000000001E-5</v>
      </c>
      <c r="J163" s="239">
        <v>0</v>
      </c>
      <c r="K163" s="240">
        <f>E163*J163</f>
        <v>0</v>
      </c>
      <c r="O163" s="232">
        <v>2</v>
      </c>
      <c r="AA163" s="205">
        <v>1</v>
      </c>
      <c r="AB163" s="205">
        <v>0</v>
      </c>
      <c r="AC163" s="205">
        <v>0</v>
      </c>
      <c r="AZ163" s="205">
        <v>1</v>
      </c>
      <c r="BA163" s="205">
        <f>IF(AZ163=1,G163,0)</f>
        <v>0</v>
      </c>
      <c r="BB163" s="205">
        <f>IF(AZ163=2,G163,0)</f>
        <v>0</v>
      </c>
      <c r="BC163" s="205">
        <f>IF(AZ163=3,G163,0)</f>
        <v>0</v>
      </c>
      <c r="BD163" s="205">
        <f>IF(AZ163=4,G163,0)</f>
        <v>0</v>
      </c>
      <c r="BE163" s="205">
        <f>IF(AZ163=5,G163,0)</f>
        <v>0</v>
      </c>
      <c r="CA163" s="232">
        <v>1</v>
      </c>
      <c r="CB163" s="232">
        <v>0</v>
      </c>
    </row>
    <row r="164" spans="1:80" ht="22.5" x14ac:dyDescent="0.2">
      <c r="A164" s="233">
        <v>41</v>
      </c>
      <c r="B164" s="234" t="s">
        <v>271</v>
      </c>
      <c r="C164" s="235" t="s">
        <v>272</v>
      </c>
      <c r="D164" s="236" t="s">
        <v>273</v>
      </c>
      <c r="E164" s="237">
        <v>2</v>
      </c>
      <c r="F164" s="237"/>
      <c r="G164" s="238">
        <f>E164*F164</f>
        <v>0</v>
      </c>
      <c r="H164" s="239">
        <v>1.2999999999999999E-4</v>
      </c>
      <c r="I164" s="240">
        <f>E164*H164</f>
        <v>2.5999999999999998E-4</v>
      </c>
      <c r="J164" s="239">
        <v>0</v>
      </c>
      <c r="K164" s="240">
        <f>E164*J164</f>
        <v>0</v>
      </c>
      <c r="O164" s="232">
        <v>2</v>
      </c>
      <c r="AA164" s="205">
        <v>1</v>
      </c>
      <c r="AB164" s="205">
        <v>1</v>
      </c>
      <c r="AC164" s="205">
        <v>1</v>
      </c>
      <c r="AZ164" s="205">
        <v>1</v>
      </c>
      <c r="BA164" s="205">
        <f>IF(AZ164=1,G164,0)</f>
        <v>0</v>
      </c>
      <c r="BB164" s="205">
        <f>IF(AZ164=2,G164,0)</f>
        <v>0</v>
      </c>
      <c r="BC164" s="205">
        <f>IF(AZ164=3,G164,0)</f>
        <v>0</v>
      </c>
      <c r="BD164" s="205">
        <f>IF(AZ164=4,G164,0)</f>
        <v>0</v>
      </c>
      <c r="BE164" s="205">
        <f>IF(AZ164=5,G164,0)</f>
        <v>0</v>
      </c>
      <c r="CA164" s="232">
        <v>1</v>
      </c>
      <c r="CB164" s="232">
        <v>1</v>
      </c>
    </row>
    <row r="165" spans="1:80" ht="22.5" x14ac:dyDescent="0.2">
      <c r="A165" s="233">
        <v>42</v>
      </c>
      <c r="B165" s="234" t="s">
        <v>274</v>
      </c>
      <c r="C165" s="235" t="s">
        <v>275</v>
      </c>
      <c r="D165" s="236" t="s">
        <v>245</v>
      </c>
      <c r="E165" s="237">
        <v>1</v>
      </c>
      <c r="F165" s="237"/>
      <c r="G165" s="238">
        <f>E165*F165</f>
        <v>0</v>
      </c>
      <c r="H165" s="239">
        <v>2.01431</v>
      </c>
      <c r="I165" s="240">
        <f>E165*H165</f>
        <v>2.01431</v>
      </c>
      <c r="J165" s="239">
        <v>0</v>
      </c>
      <c r="K165" s="240">
        <f>E165*J165</f>
        <v>0</v>
      </c>
      <c r="O165" s="232">
        <v>2</v>
      </c>
      <c r="AA165" s="205">
        <v>1</v>
      </c>
      <c r="AB165" s="205">
        <v>0</v>
      </c>
      <c r="AC165" s="205">
        <v>0</v>
      </c>
      <c r="AZ165" s="205">
        <v>1</v>
      </c>
      <c r="BA165" s="205">
        <f>IF(AZ165=1,G165,0)</f>
        <v>0</v>
      </c>
      <c r="BB165" s="205">
        <f>IF(AZ165=2,G165,0)</f>
        <v>0</v>
      </c>
      <c r="BC165" s="205">
        <f>IF(AZ165=3,G165,0)</f>
        <v>0</v>
      </c>
      <c r="BD165" s="205">
        <f>IF(AZ165=4,G165,0)</f>
        <v>0</v>
      </c>
      <c r="BE165" s="205">
        <f>IF(AZ165=5,G165,0)</f>
        <v>0</v>
      </c>
      <c r="CA165" s="232">
        <v>1</v>
      </c>
      <c r="CB165" s="232">
        <v>0</v>
      </c>
    </row>
    <row r="166" spans="1:80" ht="22.5" x14ac:dyDescent="0.2">
      <c r="A166" s="233">
        <v>43</v>
      </c>
      <c r="B166" s="234" t="s">
        <v>276</v>
      </c>
      <c r="C166" s="235" t="s">
        <v>277</v>
      </c>
      <c r="D166" s="236" t="s">
        <v>245</v>
      </c>
      <c r="E166" s="237">
        <v>2</v>
      </c>
      <c r="F166" s="237"/>
      <c r="G166" s="238">
        <f>E166*F166</f>
        <v>0</v>
      </c>
      <c r="H166" s="239">
        <v>7.0000000000000001E-3</v>
      </c>
      <c r="I166" s="240">
        <f>E166*H166</f>
        <v>1.4E-2</v>
      </c>
      <c r="J166" s="239">
        <v>0</v>
      </c>
      <c r="K166" s="240">
        <f>E166*J166</f>
        <v>0</v>
      </c>
      <c r="O166" s="232">
        <v>2</v>
      </c>
      <c r="AA166" s="205">
        <v>1</v>
      </c>
      <c r="AB166" s="205">
        <v>1</v>
      </c>
      <c r="AC166" s="205">
        <v>1</v>
      </c>
      <c r="AZ166" s="205">
        <v>1</v>
      </c>
      <c r="BA166" s="205">
        <f>IF(AZ166=1,G166,0)</f>
        <v>0</v>
      </c>
      <c r="BB166" s="205">
        <f>IF(AZ166=2,G166,0)</f>
        <v>0</v>
      </c>
      <c r="BC166" s="205">
        <f>IF(AZ166=3,G166,0)</f>
        <v>0</v>
      </c>
      <c r="BD166" s="205">
        <f>IF(AZ166=4,G166,0)</f>
        <v>0</v>
      </c>
      <c r="BE166" s="205">
        <f>IF(AZ166=5,G166,0)</f>
        <v>0</v>
      </c>
      <c r="CA166" s="232">
        <v>1</v>
      </c>
      <c r="CB166" s="232">
        <v>1</v>
      </c>
    </row>
    <row r="167" spans="1:80" ht="33.75" x14ac:dyDescent="0.2">
      <c r="A167" s="241"/>
      <c r="B167" s="242"/>
      <c r="C167" s="324" t="s">
        <v>278</v>
      </c>
      <c r="D167" s="325"/>
      <c r="E167" s="325"/>
      <c r="F167" s="325"/>
      <c r="G167" s="326"/>
      <c r="I167" s="243"/>
      <c r="K167" s="243"/>
      <c r="L167" s="244" t="s">
        <v>278</v>
      </c>
      <c r="O167" s="232">
        <v>3</v>
      </c>
    </row>
    <row r="168" spans="1:80" x14ac:dyDescent="0.2">
      <c r="A168" s="241"/>
      <c r="B168" s="242"/>
      <c r="C168" s="324" t="s">
        <v>279</v>
      </c>
      <c r="D168" s="325"/>
      <c r="E168" s="325"/>
      <c r="F168" s="325"/>
      <c r="G168" s="326"/>
      <c r="I168" s="243"/>
      <c r="K168" s="243"/>
      <c r="L168" s="244" t="s">
        <v>279</v>
      </c>
      <c r="O168" s="232">
        <v>3</v>
      </c>
    </row>
    <row r="169" spans="1:80" x14ac:dyDescent="0.2">
      <c r="A169" s="241"/>
      <c r="B169" s="245"/>
      <c r="C169" s="317" t="s">
        <v>280</v>
      </c>
      <c r="D169" s="318"/>
      <c r="E169" s="246">
        <v>1</v>
      </c>
      <c r="F169" s="247"/>
      <c r="G169" s="248"/>
      <c r="H169" s="249"/>
      <c r="I169" s="243"/>
      <c r="J169" s="250"/>
      <c r="K169" s="243"/>
      <c r="M169" s="244" t="s">
        <v>280</v>
      </c>
      <c r="O169" s="232"/>
    </row>
    <row r="170" spans="1:80" x14ac:dyDescent="0.2">
      <c r="A170" s="241"/>
      <c r="B170" s="245"/>
      <c r="C170" s="317" t="s">
        <v>281</v>
      </c>
      <c r="D170" s="318"/>
      <c r="E170" s="246">
        <v>1</v>
      </c>
      <c r="F170" s="247"/>
      <c r="G170" s="248"/>
      <c r="H170" s="249"/>
      <c r="I170" s="243"/>
      <c r="J170" s="250"/>
      <c r="K170" s="243"/>
      <c r="M170" s="244" t="s">
        <v>281</v>
      </c>
      <c r="O170" s="232"/>
    </row>
    <row r="171" spans="1:80" ht="22.5" x14ac:dyDescent="0.2">
      <c r="A171" s="233">
        <v>44</v>
      </c>
      <c r="B171" s="234" t="s">
        <v>282</v>
      </c>
      <c r="C171" s="235" t="s">
        <v>283</v>
      </c>
      <c r="D171" s="236" t="s">
        <v>91</v>
      </c>
      <c r="E171" s="237">
        <v>1</v>
      </c>
      <c r="F171" s="237"/>
      <c r="G171" s="238">
        <f>E171*F171</f>
        <v>0</v>
      </c>
      <c r="H171" s="239">
        <v>1.1000000000000001</v>
      </c>
      <c r="I171" s="240">
        <f>E171*H171</f>
        <v>1.1000000000000001</v>
      </c>
      <c r="J171" s="239">
        <v>0</v>
      </c>
      <c r="K171" s="240">
        <f>E171*J171</f>
        <v>0</v>
      </c>
      <c r="O171" s="232">
        <v>2</v>
      </c>
      <c r="AA171" s="205">
        <v>1</v>
      </c>
      <c r="AB171" s="205">
        <v>1</v>
      </c>
      <c r="AC171" s="205">
        <v>1</v>
      </c>
      <c r="AZ171" s="205">
        <v>1</v>
      </c>
      <c r="BA171" s="205">
        <f>IF(AZ171=1,G171,0)</f>
        <v>0</v>
      </c>
      <c r="BB171" s="205">
        <f>IF(AZ171=2,G171,0)</f>
        <v>0</v>
      </c>
      <c r="BC171" s="205">
        <f>IF(AZ171=3,G171,0)</f>
        <v>0</v>
      </c>
      <c r="BD171" s="205">
        <f>IF(AZ171=4,G171,0)</f>
        <v>0</v>
      </c>
      <c r="BE171" s="205">
        <f>IF(AZ171=5,G171,0)</f>
        <v>0</v>
      </c>
      <c r="CA171" s="232">
        <v>1</v>
      </c>
      <c r="CB171" s="232">
        <v>1</v>
      </c>
    </row>
    <row r="172" spans="1:80" ht="33.75" x14ac:dyDescent="0.2">
      <c r="A172" s="241"/>
      <c r="B172" s="242"/>
      <c r="C172" s="324" t="s">
        <v>284</v>
      </c>
      <c r="D172" s="325"/>
      <c r="E172" s="325"/>
      <c r="F172" s="325"/>
      <c r="G172" s="326"/>
      <c r="I172" s="243"/>
      <c r="K172" s="243"/>
      <c r="L172" s="244" t="s">
        <v>284</v>
      </c>
      <c r="O172" s="232">
        <v>3</v>
      </c>
    </row>
    <row r="173" spans="1:80" x14ac:dyDescent="0.2">
      <c r="A173" s="241"/>
      <c r="B173" s="242"/>
      <c r="C173" s="324" t="s">
        <v>285</v>
      </c>
      <c r="D173" s="325"/>
      <c r="E173" s="325"/>
      <c r="F173" s="325"/>
      <c r="G173" s="326"/>
      <c r="I173" s="243"/>
      <c r="K173" s="243"/>
      <c r="L173" s="244" t="s">
        <v>285</v>
      </c>
      <c r="O173" s="232">
        <v>3</v>
      </c>
    </row>
    <row r="174" spans="1:80" x14ac:dyDescent="0.2">
      <c r="A174" s="241"/>
      <c r="B174" s="245"/>
      <c r="C174" s="317" t="s">
        <v>401</v>
      </c>
      <c r="D174" s="318"/>
      <c r="E174" s="246">
        <v>0</v>
      </c>
      <c r="F174" s="247"/>
      <c r="G174" s="248"/>
      <c r="H174" s="249"/>
      <c r="I174" s="243"/>
      <c r="J174" s="250"/>
      <c r="K174" s="243"/>
      <c r="M174" s="244" t="s">
        <v>286</v>
      </c>
      <c r="O174" s="232"/>
    </row>
    <row r="175" spans="1:80" x14ac:dyDescent="0.2">
      <c r="A175" s="241"/>
      <c r="B175" s="245"/>
      <c r="C175" s="317" t="s">
        <v>287</v>
      </c>
      <c r="D175" s="318"/>
      <c r="E175" s="246">
        <v>0</v>
      </c>
      <c r="F175" s="247"/>
      <c r="G175" s="248"/>
      <c r="H175" s="249"/>
      <c r="I175" s="243"/>
      <c r="J175" s="250"/>
      <c r="K175" s="243"/>
      <c r="M175" s="244" t="s">
        <v>287</v>
      </c>
      <c r="O175" s="232"/>
    </row>
    <row r="176" spans="1:80" x14ac:dyDescent="0.2">
      <c r="A176" s="241"/>
      <c r="B176" s="245"/>
      <c r="C176" s="317" t="s">
        <v>402</v>
      </c>
      <c r="D176" s="318"/>
      <c r="E176" s="246">
        <v>0</v>
      </c>
      <c r="F176" s="247"/>
      <c r="G176" s="248"/>
      <c r="H176" s="249"/>
      <c r="I176" s="243"/>
      <c r="J176" s="250"/>
      <c r="K176" s="243"/>
      <c r="M176" s="244" t="s">
        <v>288</v>
      </c>
      <c r="O176" s="232"/>
    </row>
    <row r="177" spans="1:80" ht="22.5" x14ac:dyDescent="0.2">
      <c r="A177" s="241"/>
      <c r="B177" s="245"/>
      <c r="C177" s="317" t="s">
        <v>404</v>
      </c>
      <c r="D177" s="318"/>
      <c r="E177" s="246">
        <v>0</v>
      </c>
      <c r="F177" s="247"/>
      <c r="G177" s="248"/>
      <c r="H177" s="249"/>
      <c r="I177" s="243"/>
      <c r="J177" s="250"/>
      <c r="K177" s="243"/>
      <c r="M177" s="244" t="s">
        <v>289</v>
      </c>
      <c r="O177" s="232"/>
    </row>
    <row r="178" spans="1:80" ht="22.5" x14ac:dyDescent="0.2">
      <c r="A178" s="241"/>
      <c r="B178" s="245"/>
      <c r="C178" s="317" t="s">
        <v>403</v>
      </c>
      <c r="D178" s="318"/>
      <c r="E178" s="246">
        <v>0</v>
      </c>
      <c r="F178" s="247"/>
      <c r="G178" s="248"/>
      <c r="H178" s="249"/>
      <c r="I178" s="243"/>
      <c r="J178" s="250"/>
      <c r="K178" s="243"/>
      <c r="M178" s="244" t="s">
        <v>290</v>
      </c>
      <c r="O178" s="232"/>
    </row>
    <row r="179" spans="1:80" x14ac:dyDescent="0.2">
      <c r="A179" s="241"/>
      <c r="B179" s="245"/>
      <c r="C179" s="317" t="s">
        <v>291</v>
      </c>
      <c r="D179" s="318"/>
      <c r="E179" s="246">
        <v>0</v>
      </c>
      <c r="F179" s="247"/>
      <c r="G179" s="248"/>
      <c r="H179" s="249"/>
      <c r="I179" s="243"/>
      <c r="J179" s="250"/>
      <c r="K179" s="243"/>
      <c r="M179" s="244" t="s">
        <v>291</v>
      </c>
      <c r="O179" s="232"/>
    </row>
    <row r="180" spans="1:80" x14ac:dyDescent="0.2">
      <c r="A180" s="241"/>
      <c r="B180" s="245"/>
      <c r="C180" s="317" t="s">
        <v>292</v>
      </c>
      <c r="D180" s="318"/>
      <c r="E180" s="246">
        <v>0</v>
      </c>
      <c r="F180" s="247"/>
      <c r="G180" s="248"/>
      <c r="H180" s="249"/>
      <c r="I180" s="243"/>
      <c r="J180" s="250"/>
      <c r="K180" s="243"/>
      <c r="M180" s="244" t="s">
        <v>292</v>
      </c>
      <c r="O180" s="232"/>
    </row>
    <row r="181" spans="1:80" x14ac:dyDescent="0.2">
      <c r="A181" s="241"/>
      <c r="B181" s="245"/>
      <c r="C181" s="317" t="s">
        <v>293</v>
      </c>
      <c r="D181" s="318"/>
      <c r="E181" s="246">
        <v>0</v>
      </c>
      <c r="F181" s="247"/>
      <c r="G181" s="248"/>
      <c r="H181" s="249"/>
      <c r="I181" s="243"/>
      <c r="J181" s="250"/>
      <c r="K181" s="243"/>
      <c r="M181" s="244" t="s">
        <v>293</v>
      </c>
      <c r="O181" s="232"/>
    </row>
    <row r="182" spans="1:80" x14ac:dyDescent="0.2">
      <c r="A182" s="241"/>
      <c r="B182" s="245"/>
      <c r="C182" s="317" t="s">
        <v>294</v>
      </c>
      <c r="D182" s="318"/>
      <c r="E182" s="246">
        <v>0</v>
      </c>
      <c r="F182" s="247"/>
      <c r="G182" s="248"/>
      <c r="H182" s="249"/>
      <c r="I182" s="243"/>
      <c r="J182" s="250"/>
      <c r="K182" s="243"/>
      <c r="M182" s="244" t="s">
        <v>294</v>
      </c>
      <c r="O182" s="232"/>
    </row>
    <row r="183" spans="1:80" x14ac:dyDescent="0.2">
      <c r="A183" s="241"/>
      <c r="B183" s="245"/>
      <c r="C183" s="317" t="s">
        <v>295</v>
      </c>
      <c r="D183" s="318"/>
      <c r="E183" s="246">
        <v>0</v>
      </c>
      <c r="F183" s="247"/>
      <c r="G183" s="248"/>
      <c r="H183" s="249"/>
      <c r="I183" s="243"/>
      <c r="J183" s="250"/>
      <c r="K183" s="243"/>
      <c r="M183" s="244" t="s">
        <v>295</v>
      </c>
      <c r="O183" s="232"/>
    </row>
    <row r="184" spans="1:80" x14ac:dyDescent="0.2">
      <c r="A184" s="241"/>
      <c r="B184" s="245"/>
      <c r="C184" s="317" t="s">
        <v>296</v>
      </c>
      <c r="D184" s="318"/>
      <c r="E184" s="246">
        <v>0</v>
      </c>
      <c r="F184" s="247"/>
      <c r="G184" s="248"/>
      <c r="H184" s="249"/>
      <c r="I184" s="243"/>
      <c r="J184" s="250"/>
      <c r="K184" s="243"/>
      <c r="M184" s="244" t="s">
        <v>296</v>
      </c>
      <c r="O184" s="232"/>
    </row>
    <row r="185" spans="1:80" x14ac:dyDescent="0.2">
      <c r="A185" s="241"/>
      <c r="B185" s="245"/>
      <c r="C185" s="317" t="s">
        <v>297</v>
      </c>
      <c r="D185" s="318"/>
      <c r="E185" s="246">
        <v>0</v>
      </c>
      <c r="F185" s="247"/>
      <c r="G185" s="248"/>
      <c r="H185" s="249"/>
      <c r="I185" s="243"/>
      <c r="J185" s="250"/>
      <c r="K185" s="243"/>
      <c r="M185" s="244" t="s">
        <v>297</v>
      </c>
      <c r="O185" s="232"/>
    </row>
    <row r="186" spans="1:80" ht="22.5" x14ac:dyDescent="0.2">
      <c r="A186" s="241"/>
      <c r="B186" s="245"/>
      <c r="C186" s="317" t="s">
        <v>298</v>
      </c>
      <c r="D186" s="318"/>
      <c r="E186" s="246">
        <v>0</v>
      </c>
      <c r="F186" s="247"/>
      <c r="G186" s="248"/>
      <c r="H186" s="249"/>
      <c r="I186" s="243"/>
      <c r="J186" s="250"/>
      <c r="K186" s="243"/>
      <c r="M186" s="244" t="s">
        <v>298</v>
      </c>
      <c r="O186" s="232"/>
    </row>
    <row r="187" spans="1:80" x14ac:dyDescent="0.2">
      <c r="A187" s="241"/>
      <c r="B187" s="245"/>
      <c r="C187" s="317" t="s">
        <v>299</v>
      </c>
      <c r="D187" s="318"/>
      <c r="E187" s="246">
        <v>1</v>
      </c>
      <c r="F187" s="247"/>
      <c r="G187" s="248"/>
      <c r="H187" s="249"/>
      <c r="I187" s="243"/>
      <c r="J187" s="250"/>
      <c r="K187" s="243"/>
      <c r="M187" s="244" t="s">
        <v>299</v>
      </c>
      <c r="O187" s="232"/>
    </row>
    <row r="188" spans="1:80" ht="22.5" x14ac:dyDescent="0.2">
      <c r="A188" s="233">
        <v>45</v>
      </c>
      <c r="B188" s="234" t="s">
        <v>300</v>
      </c>
      <c r="C188" s="235" t="s">
        <v>301</v>
      </c>
      <c r="D188" s="236" t="s">
        <v>302</v>
      </c>
      <c r="E188" s="237">
        <v>1</v>
      </c>
      <c r="F188" s="237"/>
      <c r="G188" s="238">
        <f>E188*F188</f>
        <v>0</v>
      </c>
      <c r="H188" s="239">
        <v>0</v>
      </c>
      <c r="I188" s="240">
        <f>E188*H188</f>
        <v>0</v>
      </c>
      <c r="J188" s="239">
        <v>0</v>
      </c>
      <c r="K188" s="240">
        <f>E188*J188</f>
        <v>0</v>
      </c>
      <c r="O188" s="232">
        <v>2</v>
      </c>
      <c r="AA188" s="205">
        <v>1</v>
      </c>
      <c r="AB188" s="205">
        <v>1</v>
      </c>
      <c r="AC188" s="205">
        <v>1</v>
      </c>
      <c r="AZ188" s="205">
        <v>1</v>
      </c>
      <c r="BA188" s="205">
        <f>IF(AZ188=1,G188,0)</f>
        <v>0</v>
      </c>
      <c r="BB188" s="205">
        <f>IF(AZ188=2,G188,0)</f>
        <v>0</v>
      </c>
      <c r="BC188" s="205">
        <f>IF(AZ188=3,G188,0)</f>
        <v>0</v>
      </c>
      <c r="BD188" s="205">
        <f>IF(AZ188=4,G188,0)</f>
        <v>0</v>
      </c>
      <c r="BE188" s="205">
        <f>IF(AZ188=5,G188,0)</f>
        <v>0</v>
      </c>
      <c r="CA188" s="232">
        <v>1</v>
      </c>
      <c r="CB188" s="232">
        <v>1</v>
      </c>
    </row>
    <row r="189" spans="1:80" ht="33.75" x14ac:dyDescent="0.2">
      <c r="A189" s="241"/>
      <c r="B189" s="242"/>
      <c r="C189" s="324" t="s">
        <v>303</v>
      </c>
      <c r="D189" s="325"/>
      <c r="E189" s="325"/>
      <c r="F189" s="325"/>
      <c r="G189" s="326"/>
      <c r="I189" s="243"/>
      <c r="K189" s="243"/>
      <c r="L189" s="244" t="s">
        <v>303</v>
      </c>
      <c r="O189" s="232">
        <v>3</v>
      </c>
    </row>
    <row r="190" spans="1:80" ht="22.5" x14ac:dyDescent="0.2">
      <c r="A190" s="233">
        <v>46</v>
      </c>
      <c r="B190" s="234" t="s">
        <v>304</v>
      </c>
      <c r="C190" s="235" t="s">
        <v>305</v>
      </c>
      <c r="D190" s="236" t="s">
        <v>302</v>
      </c>
      <c r="E190" s="237">
        <v>1</v>
      </c>
      <c r="F190" s="237"/>
      <c r="G190" s="238">
        <f>E190*F190</f>
        <v>0</v>
      </c>
      <c r="H190" s="239">
        <v>0</v>
      </c>
      <c r="I190" s="240">
        <f>E190*H190</f>
        <v>0</v>
      </c>
      <c r="J190" s="239">
        <v>0</v>
      </c>
      <c r="K190" s="240">
        <f>E190*J190</f>
        <v>0</v>
      </c>
      <c r="O190" s="232">
        <v>2</v>
      </c>
      <c r="AA190" s="205">
        <v>2</v>
      </c>
      <c r="AB190" s="205">
        <v>1</v>
      </c>
      <c r="AC190" s="205">
        <v>1</v>
      </c>
      <c r="AZ190" s="205">
        <v>1</v>
      </c>
      <c r="BA190" s="205">
        <f>IF(AZ190=1,G190,0)</f>
        <v>0</v>
      </c>
      <c r="BB190" s="205">
        <f>IF(AZ190=2,G190,0)</f>
        <v>0</v>
      </c>
      <c r="BC190" s="205">
        <f>IF(AZ190=3,G190,0)</f>
        <v>0</v>
      </c>
      <c r="BD190" s="205">
        <f>IF(AZ190=4,G190,0)</f>
        <v>0</v>
      </c>
      <c r="BE190" s="205">
        <f>IF(AZ190=5,G190,0)</f>
        <v>0</v>
      </c>
      <c r="CA190" s="232">
        <v>2</v>
      </c>
      <c r="CB190" s="232">
        <v>1</v>
      </c>
    </row>
    <row r="191" spans="1:80" ht="22.5" x14ac:dyDescent="0.2">
      <c r="A191" s="233">
        <v>47</v>
      </c>
      <c r="B191" s="234" t="s">
        <v>306</v>
      </c>
      <c r="C191" s="235" t="s">
        <v>307</v>
      </c>
      <c r="D191" s="236" t="s">
        <v>308</v>
      </c>
      <c r="E191" s="237">
        <v>1</v>
      </c>
      <c r="F191" s="237"/>
      <c r="G191" s="238">
        <f>E191*F191</f>
        <v>0</v>
      </c>
      <c r="H191" s="239">
        <v>0</v>
      </c>
      <c r="I191" s="240">
        <f>E191*H191</f>
        <v>0</v>
      </c>
      <c r="J191" s="239">
        <v>0</v>
      </c>
      <c r="K191" s="240">
        <f>E191*J191</f>
        <v>0</v>
      </c>
      <c r="O191" s="232">
        <v>2</v>
      </c>
      <c r="AA191" s="205">
        <v>2</v>
      </c>
      <c r="AB191" s="205">
        <v>1</v>
      </c>
      <c r="AC191" s="205">
        <v>1</v>
      </c>
      <c r="AZ191" s="205">
        <v>1</v>
      </c>
      <c r="BA191" s="205">
        <f>IF(AZ191=1,G191,0)</f>
        <v>0</v>
      </c>
      <c r="BB191" s="205">
        <f>IF(AZ191=2,G191,0)</f>
        <v>0</v>
      </c>
      <c r="BC191" s="205">
        <f>IF(AZ191=3,G191,0)</f>
        <v>0</v>
      </c>
      <c r="BD191" s="205">
        <f>IF(AZ191=4,G191,0)</f>
        <v>0</v>
      </c>
      <c r="BE191" s="205">
        <f>IF(AZ191=5,G191,0)</f>
        <v>0</v>
      </c>
      <c r="CA191" s="232">
        <v>2</v>
      </c>
      <c r="CB191" s="232">
        <v>1</v>
      </c>
    </row>
    <row r="192" spans="1:80" ht="22.5" x14ac:dyDescent="0.2">
      <c r="A192" s="241"/>
      <c r="B192" s="242"/>
      <c r="C192" s="324" t="s">
        <v>309</v>
      </c>
      <c r="D192" s="325"/>
      <c r="E192" s="325"/>
      <c r="F192" s="325"/>
      <c r="G192" s="326"/>
      <c r="I192" s="243"/>
      <c r="K192" s="243"/>
      <c r="L192" s="244" t="s">
        <v>309</v>
      </c>
      <c r="O192" s="232">
        <v>3</v>
      </c>
    </row>
    <row r="193" spans="1:80" ht="22.5" x14ac:dyDescent="0.2">
      <c r="A193" s="241"/>
      <c r="B193" s="242"/>
      <c r="C193" s="324" t="s">
        <v>310</v>
      </c>
      <c r="D193" s="325"/>
      <c r="E193" s="325"/>
      <c r="F193" s="325"/>
      <c r="G193" s="326"/>
      <c r="I193" s="243"/>
      <c r="K193" s="243"/>
      <c r="L193" s="244" t="s">
        <v>310</v>
      </c>
      <c r="O193" s="232">
        <v>3</v>
      </c>
    </row>
    <row r="194" spans="1:80" x14ac:dyDescent="0.2">
      <c r="A194" s="241"/>
      <c r="B194" s="242"/>
      <c r="C194" s="324" t="s">
        <v>311</v>
      </c>
      <c r="D194" s="325"/>
      <c r="E194" s="325"/>
      <c r="F194" s="325"/>
      <c r="G194" s="326"/>
      <c r="I194" s="243"/>
      <c r="K194" s="243"/>
      <c r="L194" s="244" t="s">
        <v>311</v>
      </c>
      <c r="O194" s="232">
        <v>3</v>
      </c>
    </row>
    <row r="195" spans="1:80" x14ac:dyDescent="0.2">
      <c r="A195" s="241"/>
      <c r="B195" s="242"/>
      <c r="C195" s="324" t="s">
        <v>312</v>
      </c>
      <c r="D195" s="325"/>
      <c r="E195" s="325"/>
      <c r="F195" s="325"/>
      <c r="G195" s="326"/>
      <c r="I195" s="243"/>
      <c r="K195" s="243"/>
      <c r="L195" s="244" t="s">
        <v>312</v>
      </c>
      <c r="O195" s="232">
        <v>3</v>
      </c>
    </row>
    <row r="196" spans="1:80" x14ac:dyDescent="0.2">
      <c r="A196" s="241"/>
      <c r="B196" s="242"/>
      <c r="C196" s="324" t="s">
        <v>313</v>
      </c>
      <c r="D196" s="325"/>
      <c r="E196" s="325"/>
      <c r="F196" s="325"/>
      <c r="G196" s="326"/>
      <c r="I196" s="243"/>
      <c r="K196" s="243"/>
      <c r="L196" s="244" t="s">
        <v>313</v>
      </c>
      <c r="O196" s="232">
        <v>3</v>
      </c>
    </row>
    <row r="197" spans="1:80" ht="22.5" x14ac:dyDescent="0.2">
      <c r="A197" s="233">
        <v>48</v>
      </c>
      <c r="B197" s="234" t="s">
        <v>314</v>
      </c>
      <c r="C197" s="235" t="s">
        <v>315</v>
      </c>
      <c r="D197" s="236" t="s">
        <v>308</v>
      </c>
      <c r="E197" s="237">
        <v>1</v>
      </c>
      <c r="F197" s="237"/>
      <c r="G197" s="238">
        <f>E197*F197</f>
        <v>0</v>
      </c>
      <c r="H197" s="239">
        <v>0</v>
      </c>
      <c r="I197" s="240">
        <f>E197*H197</f>
        <v>0</v>
      </c>
      <c r="J197" s="239">
        <v>0</v>
      </c>
      <c r="K197" s="240">
        <f>E197*J197</f>
        <v>0</v>
      </c>
      <c r="O197" s="232">
        <v>2</v>
      </c>
      <c r="AA197" s="205">
        <v>2</v>
      </c>
      <c r="AB197" s="205">
        <v>1</v>
      </c>
      <c r="AC197" s="205">
        <v>1</v>
      </c>
      <c r="AZ197" s="205">
        <v>1</v>
      </c>
      <c r="BA197" s="205">
        <f>IF(AZ197=1,G197,0)</f>
        <v>0</v>
      </c>
      <c r="BB197" s="205">
        <f>IF(AZ197=2,G197,0)</f>
        <v>0</v>
      </c>
      <c r="BC197" s="205">
        <f>IF(AZ197=3,G197,0)</f>
        <v>0</v>
      </c>
      <c r="BD197" s="205">
        <f>IF(AZ197=4,G197,0)</f>
        <v>0</v>
      </c>
      <c r="BE197" s="205">
        <f>IF(AZ197=5,G197,0)</f>
        <v>0</v>
      </c>
      <c r="CA197" s="232">
        <v>2</v>
      </c>
      <c r="CB197" s="232">
        <v>1</v>
      </c>
    </row>
    <row r="198" spans="1:80" ht="22.5" x14ac:dyDescent="0.2">
      <c r="A198" s="241"/>
      <c r="B198" s="242"/>
      <c r="C198" s="324" t="s">
        <v>316</v>
      </c>
      <c r="D198" s="325"/>
      <c r="E198" s="325"/>
      <c r="F198" s="325"/>
      <c r="G198" s="326"/>
      <c r="I198" s="243"/>
      <c r="K198" s="243"/>
      <c r="L198" s="244" t="s">
        <v>316</v>
      </c>
      <c r="O198" s="232">
        <v>3</v>
      </c>
    </row>
    <row r="199" spans="1:80" x14ac:dyDescent="0.2">
      <c r="A199" s="241"/>
      <c r="B199" s="242"/>
      <c r="C199" s="324" t="s">
        <v>317</v>
      </c>
      <c r="D199" s="325"/>
      <c r="E199" s="325"/>
      <c r="F199" s="325"/>
      <c r="G199" s="326"/>
      <c r="I199" s="243"/>
      <c r="K199" s="243"/>
      <c r="L199" s="244" t="s">
        <v>317</v>
      </c>
      <c r="O199" s="232">
        <v>3</v>
      </c>
    </row>
    <row r="200" spans="1:80" x14ac:dyDescent="0.2">
      <c r="A200" s="241"/>
      <c r="B200" s="242"/>
      <c r="C200" s="324" t="s">
        <v>318</v>
      </c>
      <c r="D200" s="325"/>
      <c r="E200" s="325"/>
      <c r="F200" s="325"/>
      <c r="G200" s="326"/>
      <c r="I200" s="243"/>
      <c r="K200" s="243"/>
      <c r="L200" s="244" t="s">
        <v>318</v>
      </c>
      <c r="O200" s="232">
        <v>3</v>
      </c>
    </row>
    <row r="201" spans="1:80" x14ac:dyDescent="0.2">
      <c r="A201" s="241"/>
      <c r="B201" s="242"/>
      <c r="C201" s="324" t="s">
        <v>319</v>
      </c>
      <c r="D201" s="325"/>
      <c r="E201" s="325"/>
      <c r="F201" s="325"/>
      <c r="G201" s="326"/>
      <c r="I201" s="243"/>
      <c r="K201" s="243"/>
      <c r="L201" s="244" t="s">
        <v>319</v>
      </c>
      <c r="O201" s="232">
        <v>3</v>
      </c>
    </row>
    <row r="202" spans="1:80" x14ac:dyDescent="0.2">
      <c r="A202" s="241"/>
      <c r="B202" s="242"/>
      <c r="C202" s="324" t="s">
        <v>320</v>
      </c>
      <c r="D202" s="325"/>
      <c r="E202" s="325"/>
      <c r="F202" s="325"/>
      <c r="G202" s="326"/>
      <c r="I202" s="243"/>
      <c r="K202" s="243"/>
      <c r="L202" s="244" t="s">
        <v>320</v>
      </c>
      <c r="O202" s="232">
        <v>3</v>
      </c>
    </row>
    <row r="203" spans="1:80" x14ac:dyDescent="0.2">
      <c r="A203" s="241"/>
      <c r="B203" s="242"/>
      <c r="C203" s="324" t="s">
        <v>321</v>
      </c>
      <c r="D203" s="325"/>
      <c r="E203" s="325"/>
      <c r="F203" s="325"/>
      <c r="G203" s="326"/>
      <c r="I203" s="243"/>
      <c r="K203" s="243"/>
      <c r="L203" s="244" t="s">
        <v>321</v>
      </c>
      <c r="O203" s="232">
        <v>3</v>
      </c>
    </row>
    <row r="204" spans="1:80" x14ac:dyDescent="0.2">
      <c r="A204" s="241"/>
      <c r="B204" s="242"/>
      <c r="C204" s="324" t="s">
        <v>322</v>
      </c>
      <c r="D204" s="325"/>
      <c r="E204" s="325"/>
      <c r="F204" s="325"/>
      <c r="G204" s="326"/>
      <c r="I204" s="243"/>
      <c r="K204" s="243"/>
      <c r="L204" s="244" t="s">
        <v>322</v>
      </c>
      <c r="O204" s="232">
        <v>3</v>
      </c>
    </row>
    <row r="205" spans="1:80" ht="22.5" x14ac:dyDescent="0.2">
      <c r="A205" s="233">
        <v>49</v>
      </c>
      <c r="B205" s="234" t="s">
        <v>323</v>
      </c>
      <c r="C205" s="235" t="s">
        <v>324</v>
      </c>
      <c r="D205" s="236" t="s">
        <v>308</v>
      </c>
      <c r="E205" s="237">
        <v>1</v>
      </c>
      <c r="F205" s="237"/>
      <c r="G205" s="238">
        <f>E205*F205</f>
        <v>0</v>
      </c>
      <c r="H205" s="239">
        <v>0</v>
      </c>
      <c r="I205" s="240">
        <f>E205*H205</f>
        <v>0</v>
      </c>
      <c r="J205" s="239">
        <v>0</v>
      </c>
      <c r="K205" s="240">
        <f>E205*J205</f>
        <v>0</v>
      </c>
      <c r="O205" s="232">
        <v>2</v>
      </c>
      <c r="AA205" s="205">
        <v>2</v>
      </c>
      <c r="AB205" s="205">
        <v>1</v>
      </c>
      <c r="AC205" s="205">
        <v>1</v>
      </c>
      <c r="AZ205" s="205">
        <v>1</v>
      </c>
      <c r="BA205" s="205">
        <f>IF(AZ205=1,G205,0)</f>
        <v>0</v>
      </c>
      <c r="BB205" s="205">
        <f>IF(AZ205=2,G205,0)</f>
        <v>0</v>
      </c>
      <c r="BC205" s="205">
        <f>IF(AZ205=3,G205,0)</f>
        <v>0</v>
      </c>
      <c r="BD205" s="205">
        <f>IF(AZ205=4,G205,0)</f>
        <v>0</v>
      </c>
      <c r="BE205" s="205">
        <f>IF(AZ205=5,G205,0)</f>
        <v>0</v>
      </c>
      <c r="CA205" s="232">
        <v>2</v>
      </c>
      <c r="CB205" s="232">
        <v>1</v>
      </c>
    </row>
    <row r="206" spans="1:80" ht="22.5" x14ac:dyDescent="0.2">
      <c r="A206" s="241"/>
      <c r="B206" s="242"/>
      <c r="C206" s="324" t="s">
        <v>325</v>
      </c>
      <c r="D206" s="325"/>
      <c r="E206" s="325"/>
      <c r="F206" s="325"/>
      <c r="G206" s="326"/>
      <c r="I206" s="243"/>
      <c r="K206" s="243"/>
      <c r="L206" s="244" t="s">
        <v>325</v>
      </c>
      <c r="O206" s="232">
        <v>3</v>
      </c>
    </row>
    <row r="207" spans="1:80" ht="22.5" x14ac:dyDescent="0.2">
      <c r="A207" s="233">
        <v>50</v>
      </c>
      <c r="B207" s="234" t="s">
        <v>326</v>
      </c>
      <c r="C207" s="235" t="s">
        <v>327</v>
      </c>
      <c r="D207" s="236" t="s">
        <v>245</v>
      </c>
      <c r="E207" s="237">
        <v>1</v>
      </c>
      <c r="F207" s="237"/>
      <c r="G207" s="238">
        <f>E207*F207</f>
        <v>0</v>
      </c>
      <c r="H207" s="239">
        <v>1.6799999999999999E-2</v>
      </c>
      <c r="I207" s="240">
        <f>E207*H207</f>
        <v>1.6799999999999999E-2</v>
      </c>
      <c r="J207" s="239"/>
      <c r="K207" s="240">
        <f>E207*J207</f>
        <v>0</v>
      </c>
      <c r="O207" s="232">
        <v>2</v>
      </c>
      <c r="AA207" s="205">
        <v>3</v>
      </c>
      <c r="AB207" s="205">
        <v>1</v>
      </c>
      <c r="AC207" s="205">
        <v>28614502</v>
      </c>
      <c r="AZ207" s="205">
        <v>1</v>
      </c>
      <c r="BA207" s="205">
        <f>IF(AZ207=1,G207,0)</f>
        <v>0</v>
      </c>
      <c r="BB207" s="205">
        <f>IF(AZ207=2,G207,0)</f>
        <v>0</v>
      </c>
      <c r="BC207" s="205">
        <f>IF(AZ207=3,G207,0)</f>
        <v>0</v>
      </c>
      <c r="BD207" s="205">
        <f>IF(AZ207=4,G207,0)</f>
        <v>0</v>
      </c>
      <c r="BE207" s="205">
        <f>IF(AZ207=5,G207,0)</f>
        <v>0</v>
      </c>
      <c r="CA207" s="232">
        <v>3</v>
      </c>
      <c r="CB207" s="232">
        <v>1</v>
      </c>
    </row>
    <row r="208" spans="1:80" ht="22.5" x14ac:dyDescent="0.2">
      <c r="A208" s="233">
        <v>51</v>
      </c>
      <c r="B208" s="234" t="s">
        <v>328</v>
      </c>
      <c r="C208" s="235" t="s">
        <v>329</v>
      </c>
      <c r="D208" s="236" t="s">
        <v>245</v>
      </c>
      <c r="E208" s="237">
        <v>9</v>
      </c>
      <c r="F208" s="237"/>
      <c r="G208" s="238">
        <f>E208*F208</f>
        <v>0</v>
      </c>
      <c r="H208" s="239">
        <v>3.4000000000000002E-4</v>
      </c>
      <c r="I208" s="240">
        <f>E208*H208</f>
        <v>3.0600000000000002E-3</v>
      </c>
      <c r="J208" s="239"/>
      <c r="K208" s="240">
        <f>E208*J208</f>
        <v>0</v>
      </c>
      <c r="O208" s="232">
        <v>2</v>
      </c>
      <c r="AA208" s="205">
        <v>3</v>
      </c>
      <c r="AB208" s="205">
        <v>1</v>
      </c>
      <c r="AC208" s="205" t="s">
        <v>328</v>
      </c>
      <c r="AZ208" s="205">
        <v>1</v>
      </c>
      <c r="BA208" s="205">
        <f>IF(AZ208=1,G208,0)</f>
        <v>0</v>
      </c>
      <c r="BB208" s="205">
        <f>IF(AZ208=2,G208,0)</f>
        <v>0</v>
      </c>
      <c r="BC208" s="205">
        <f>IF(AZ208=3,G208,0)</f>
        <v>0</v>
      </c>
      <c r="BD208" s="205">
        <f>IF(AZ208=4,G208,0)</f>
        <v>0</v>
      </c>
      <c r="BE208" s="205">
        <f>IF(AZ208=5,G208,0)</f>
        <v>0</v>
      </c>
      <c r="CA208" s="232">
        <v>3</v>
      </c>
      <c r="CB208" s="232">
        <v>1</v>
      </c>
    </row>
    <row r="209" spans="1:80" x14ac:dyDescent="0.2">
      <c r="A209" s="233">
        <v>52</v>
      </c>
      <c r="B209" s="234" t="s">
        <v>330</v>
      </c>
      <c r="C209" s="235" t="s">
        <v>331</v>
      </c>
      <c r="D209" s="236" t="s">
        <v>245</v>
      </c>
      <c r="E209" s="237">
        <v>2</v>
      </c>
      <c r="F209" s="237"/>
      <c r="G209" s="238">
        <f>E209*F209</f>
        <v>0</v>
      </c>
      <c r="H209" s="239">
        <v>4.6739999999999997E-2</v>
      </c>
      <c r="I209" s="240">
        <f>E209*H209</f>
        <v>9.3479999999999994E-2</v>
      </c>
      <c r="J209" s="239"/>
      <c r="K209" s="240">
        <f>E209*J209</f>
        <v>0</v>
      </c>
      <c r="O209" s="232">
        <v>2</v>
      </c>
      <c r="AA209" s="205">
        <v>3</v>
      </c>
      <c r="AB209" s="205">
        <v>1</v>
      </c>
      <c r="AC209" s="205" t="s">
        <v>330</v>
      </c>
      <c r="AZ209" s="205">
        <v>1</v>
      </c>
      <c r="BA209" s="205">
        <f>IF(AZ209=1,G209,0)</f>
        <v>0</v>
      </c>
      <c r="BB209" s="205">
        <f>IF(AZ209=2,G209,0)</f>
        <v>0</v>
      </c>
      <c r="BC209" s="205">
        <f>IF(AZ209=3,G209,0)</f>
        <v>0</v>
      </c>
      <c r="BD209" s="205">
        <f>IF(AZ209=4,G209,0)</f>
        <v>0</v>
      </c>
      <c r="BE209" s="205">
        <f>IF(AZ209=5,G209,0)</f>
        <v>0</v>
      </c>
      <c r="CA209" s="232">
        <v>3</v>
      </c>
      <c r="CB209" s="232">
        <v>1</v>
      </c>
    </row>
    <row r="210" spans="1:80" x14ac:dyDescent="0.2">
      <c r="A210" s="241"/>
      <c r="B210" s="242"/>
      <c r="C210" s="324" t="s">
        <v>332</v>
      </c>
      <c r="D210" s="325"/>
      <c r="E210" s="325"/>
      <c r="F210" s="325"/>
      <c r="G210" s="326"/>
      <c r="I210" s="243"/>
      <c r="K210" s="243"/>
      <c r="L210" s="244" t="s">
        <v>332</v>
      </c>
      <c r="O210" s="232">
        <v>3</v>
      </c>
    </row>
    <row r="211" spans="1:80" x14ac:dyDescent="0.2">
      <c r="A211" s="241"/>
      <c r="B211" s="242"/>
      <c r="C211" s="324"/>
      <c r="D211" s="325"/>
      <c r="E211" s="325"/>
      <c r="F211" s="325"/>
      <c r="G211" s="326"/>
      <c r="I211" s="243"/>
      <c r="K211" s="243"/>
      <c r="L211" s="244"/>
      <c r="O211" s="232">
        <v>3</v>
      </c>
    </row>
    <row r="212" spans="1:80" x14ac:dyDescent="0.2">
      <c r="A212" s="241"/>
      <c r="B212" s="242"/>
      <c r="C212" s="324" t="s">
        <v>333</v>
      </c>
      <c r="D212" s="325"/>
      <c r="E212" s="325"/>
      <c r="F212" s="325"/>
      <c r="G212" s="326"/>
      <c r="I212" s="243"/>
      <c r="K212" s="243"/>
      <c r="L212" s="244" t="s">
        <v>333</v>
      </c>
      <c r="O212" s="232">
        <v>3</v>
      </c>
    </row>
    <row r="213" spans="1:80" x14ac:dyDescent="0.2">
      <c r="A213" s="241"/>
      <c r="B213" s="245"/>
      <c r="C213" s="317" t="s">
        <v>280</v>
      </c>
      <c r="D213" s="318"/>
      <c r="E213" s="246">
        <v>1</v>
      </c>
      <c r="F213" s="247"/>
      <c r="G213" s="248"/>
      <c r="H213" s="249"/>
      <c r="I213" s="243"/>
      <c r="J213" s="250"/>
      <c r="K213" s="243"/>
      <c r="M213" s="244" t="s">
        <v>280</v>
      </c>
      <c r="O213" s="232"/>
    </row>
    <row r="214" spans="1:80" x14ac:dyDescent="0.2">
      <c r="A214" s="241"/>
      <c r="B214" s="245"/>
      <c r="C214" s="317" t="s">
        <v>281</v>
      </c>
      <c r="D214" s="318"/>
      <c r="E214" s="246">
        <v>1</v>
      </c>
      <c r="F214" s="247"/>
      <c r="G214" s="248"/>
      <c r="H214" s="249"/>
      <c r="I214" s="243"/>
      <c r="J214" s="250"/>
      <c r="K214" s="243"/>
      <c r="M214" s="244" t="s">
        <v>281</v>
      </c>
      <c r="O214" s="232"/>
    </row>
    <row r="215" spans="1:80" x14ac:dyDescent="0.2">
      <c r="A215" s="233">
        <v>53</v>
      </c>
      <c r="B215" s="234" t="s">
        <v>334</v>
      </c>
      <c r="C215" s="235" t="s">
        <v>335</v>
      </c>
      <c r="D215" s="236" t="s">
        <v>245</v>
      </c>
      <c r="E215" s="237">
        <v>3</v>
      </c>
      <c r="F215" s="237"/>
      <c r="G215" s="238">
        <f>E215*F215</f>
        <v>0</v>
      </c>
      <c r="H215" s="239">
        <v>6.8000000000000005E-2</v>
      </c>
      <c r="I215" s="240">
        <f>E215*H215</f>
        <v>0.20400000000000001</v>
      </c>
      <c r="J215" s="239"/>
      <c r="K215" s="240">
        <f>E215*J215</f>
        <v>0</v>
      </c>
      <c r="O215" s="232">
        <v>2</v>
      </c>
      <c r="AA215" s="205">
        <v>3</v>
      </c>
      <c r="AB215" s="205">
        <v>1</v>
      </c>
      <c r="AC215" s="205">
        <v>59224177</v>
      </c>
      <c r="AZ215" s="205">
        <v>1</v>
      </c>
      <c r="BA215" s="205">
        <f>IF(AZ215=1,G215,0)</f>
        <v>0</v>
      </c>
      <c r="BB215" s="205">
        <f>IF(AZ215=2,G215,0)</f>
        <v>0</v>
      </c>
      <c r="BC215" s="205">
        <f>IF(AZ215=3,G215,0)</f>
        <v>0</v>
      </c>
      <c r="BD215" s="205">
        <f>IF(AZ215=4,G215,0)</f>
        <v>0</v>
      </c>
      <c r="BE215" s="205">
        <f>IF(AZ215=5,G215,0)</f>
        <v>0</v>
      </c>
      <c r="CA215" s="232">
        <v>3</v>
      </c>
      <c r="CB215" s="232">
        <v>1</v>
      </c>
    </row>
    <row r="216" spans="1:80" x14ac:dyDescent="0.2">
      <c r="A216" s="241"/>
      <c r="B216" s="242"/>
      <c r="C216" s="324" t="s">
        <v>336</v>
      </c>
      <c r="D216" s="325"/>
      <c r="E216" s="325"/>
      <c r="F216" s="325"/>
      <c r="G216" s="326"/>
      <c r="I216" s="243"/>
      <c r="K216" s="243"/>
      <c r="L216" s="244" t="s">
        <v>336</v>
      </c>
      <c r="O216" s="232">
        <v>3</v>
      </c>
    </row>
    <row r="217" spans="1:80" x14ac:dyDescent="0.2">
      <c r="A217" s="241"/>
      <c r="B217" s="242"/>
      <c r="C217" s="324"/>
      <c r="D217" s="325"/>
      <c r="E217" s="325"/>
      <c r="F217" s="325"/>
      <c r="G217" s="326"/>
      <c r="I217" s="243"/>
      <c r="K217" s="243"/>
      <c r="L217" s="244"/>
      <c r="O217" s="232">
        <v>3</v>
      </c>
    </row>
    <row r="218" spans="1:80" x14ac:dyDescent="0.2">
      <c r="A218" s="241"/>
      <c r="B218" s="242"/>
      <c r="C218" s="324" t="s">
        <v>337</v>
      </c>
      <c r="D218" s="325"/>
      <c r="E218" s="325"/>
      <c r="F218" s="325"/>
      <c r="G218" s="326"/>
      <c r="I218" s="243"/>
      <c r="K218" s="243"/>
      <c r="L218" s="244" t="s">
        <v>337</v>
      </c>
      <c r="O218" s="232">
        <v>3</v>
      </c>
    </row>
    <row r="219" spans="1:80" x14ac:dyDescent="0.2">
      <c r="A219" s="241"/>
      <c r="B219" s="242"/>
      <c r="C219" s="324"/>
      <c r="D219" s="325"/>
      <c r="E219" s="325"/>
      <c r="F219" s="325"/>
      <c r="G219" s="326"/>
      <c r="I219" s="243"/>
      <c r="K219" s="243"/>
      <c r="L219" s="244"/>
      <c r="O219" s="232">
        <v>3</v>
      </c>
    </row>
    <row r="220" spans="1:80" x14ac:dyDescent="0.2">
      <c r="A220" s="233">
        <v>54</v>
      </c>
      <c r="B220" s="234" t="s">
        <v>338</v>
      </c>
      <c r="C220" s="235" t="s">
        <v>339</v>
      </c>
      <c r="D220" s="236" t="s">
        <v>245</v>
      </c>
      <c r="E220" s="237">
        <v>1</v>
      </c>
      <c r="F220" s="237"/>
      <c r="G220" s="238">
        <f>E220*F220</f>
        <v>0</v>
      </c>
      <c r="H220" s="239">
        <v>0.58499999999999996</v>
      </c>
      <c r="I220" s="240">
        <f>E220*H220</f>
        <v>0.58499999999999996</v>
      </c>
      <c r="J220" s="239"/>
      <c r="K220" s="240">
        <f>E220*J220</f>
        <v>0</v>
      </c>
      <c r="O220" s="232">
        <v>2</v>
      </c>
      <c r="AA220" s="205">
        <v>3</v>
      </c>
      <c r="AB220" s="205">
        <v>1</v>
      </c>
      <c r="AC220" s="205" t="s">
        <v>338</v>
      </c>
      <c r="AZ220" s="205">
        <v>1</v>
      </c>
      <c r="BA220" s="205">
        <f>IF(AZ220=1,G220,0)</f>
        <v>0</v>
      </c>
      <c r="BB220" s="205">
        <f>IF(AZ220=2,G220,0)</f>
        <v>0</v>
      </c>
      <c r="BC220" s="205">
        <f>IF(AZ220=3,G220,0)</f>
        <v>0</v>
      </c>
      <c r="BD220" s="205">
        <f>IF(AZ220=4,G220,0)</f>
        <v>0</v>
      </c>
      <c r="BE220" s="205">
        <f>IF(AZ220=5,G220,0)</f>
        <v>0</v>
      </c>
      <c r="CA220" s="232">
        <v>3</v>
      </c>
      <c r="CB220" s="232">
        <v>1</v>
      </c>
    </row>
    <row r="221" spans="1:80" x14ac:dyDescent="0.2">
      <c r="A221" s="241"/>
      <c r="B221" s="242"/>
      <c r="C221" s="324" t="s">
        <v>340</v>
      </c>
      <c r="D221" s="325"/>
      <c r="E221" s="325"/>
      <c r="F221" s="325"/>
      <c r="G221" s="326"/>
      <c r="I221" s="243"/>
      <c r="K221" s="243"/>
      <c r="L221" s="244" t="s">
        <v>340</v>
      </c>
      <c r="O221" s="232">
        <v>3</v>
      </c>
    </row>
    <row r="222" spans="1:80" x14ac:dyDescent="0.2">
      <c r="A222" s="241"/>
      <c r="B222" s="242"/>
      <c r="C222" s="324"/>
      <c r="D222" s="325"/>
      <c r="E222" s="325"/>
      <c r="F222" s="325"/>
      <c r="G222" s="326"/>
      <c r="I222" s="243"/>
      <c r="K222" s="243"/>
      <c r="L222" s="244"/>
      <c r="O222" s="232">
        <v>3</v>
      </c>
    </row>
    <row r="223" spans="1:80" x14ac:dyDescent="0.2">
      <c r="A223" s="241"/>
      <c r="B223" s="242"/>
      <c r="C223" s="324" t="s">
        <v>337</v>
      </c>
      <c r="D223" s="325"/>
      <c r="E223" s="325"/>
      <c r="F223" s="325"/>
      <c r="G223" s="326"/>
      <c r="I223" s="243"/>
      <c r="K223" s="243"/>
      <c r="L223" s="244" t="s">
        <v>337</v>
      </c>
      <c r="O223" s="232">
        <v>3</v>
      </c>
    </row>
    <row r="224" spans="1:80" x14ac:dyDescent="0.2">
      <c r="A224" s="241"/>
      <c r="B224" s="242"/>
      <c r="C224" s="324"/>
      <c r="D224" s="325"/>
      <c r="E224" s="325"/>
      <c r="F224" s="325"/>
      <c r="G224" s="326"/>
      <c r="I224" s="243"/>
      <c r="K224" s="243"/>
      <c r="L224" s="244"/>
      <c r="O224" s="232">
        <v>3</v>
      </c>
    </row>
    <row r="225" spans="1:80" x14ac:dyDescent="0.2">
      <c r="A225" s="241"/>
      <c r="B225" s="242"/>
      <c r="C225" s="324" t="s">
        <v>341</v>
      </c>
      <c r="D225" s="325"/>
      <c r="E225" s="325"/>
      <c r="F225" s="325"/>
      <c r="G225" s="326"/>
      <c r="I225" s="243"/>
      <c r="K225" s="243"/>
      <c r="L225" s="244" t="s">
        <v>341</v>
      </c>
      <c r="O225" s="232">
        <v>3</v>
      </c>
    </row>
    <row r="226" spans="1:80" ht="22.5" x14ac:dyDescent="0.2">
      <c r="A226" s="241"/>
      <c r="B226" s="242"/>
      <c r="C226" s="324" t="s">
        <v>342</v>
      </c>
      <c r="D226" s="325"/>
      <c r="E226" s="325"/>
      <c r="F226" s="325"/>
      <c r="G226" s="326"/>
      <c r="I226" s="243"/>
      <c r="K226" s="243"/>
      <c r="L226" s="244" t="s">
        <v>342</v>
      </c>
      <c r="O226" s="232">
        <v>3</v>
      </c>
    </row>
    <row r="227" spans="1:80" x14ac:dyDescent="0.2">
      <c r="A227" s="241"/>
      <c r="B227" s="242"/>
      <c r="C227" s="324"/>
      <c r="D227" s="325"/>
      <c r="E227" s="325"/>
      <c r="F227" s="325"/>
      <c r="G227" s="326"/>
      <c r="I227" s="243"/>
      <c r="K227" s="243"/>
      <c r="L227" s="244"/>
      <c r="O227" s="232">
        <v>3</v>
      </c>
    </row>
    <row r="228" spans="1:80" x14ac:dyDescent="0.2">
      <c r="A228" s="233">
        <v>55</v>
      </c>
      <c r="B228" s="234" t="s">
        <v>343</v>
      </c>
      <c r="C228" s="235" t="s">
        <v>344</v>
      </c>
      <c r="D228" s="236" t="s">
        <v>245</v>
      </c>
      <c r="E228" s="237">
        <v>1</v>
      </c>
      <c r="F228" s="237"/>
      <c r="G228" s="238">
        <f>E228*F228</f>
        <v>0</v>
      </c>
      <c r="H228" s="239">
        <v>0.5</v>
      </c>
      <c r="I228" s="240">
        <f>E228*H228</f>
        <v>0.5</v>
      </c>
      <c r="J228" s="239"/>
      <c r="K228" s="240">
        <f>E228*J228</f>
        <v>0</v>
      </c>
      <c r="O228" s="232">
        <v>2</v>
      </c>
      <c r="AA228" s="205">
        <v>3</v>
      </c>
      <c r="AB228" s="205">
        <v>1</v>
      </c>
      <c r="AC228" s="205" t="s">
        <v>343</v>
      </c>
      <c r="AZ228" s="205">
        <v>1</v>
      </c>
      <c r="BA228" s="205">
        <f>IF(AZ228=1,G228,0)</f>
        <v>0</v>
      </c>
      <c r="BB228" s="205">
        <f>IF(AZ228=2,G228,0)</f>
        <v>0</v>
      </c>
      <c r="BC228" s="205">
        <f>IF(AZ228=3,G228,0)</f>
        <v>0</v>
      </c>
      <c r="BD228" s="205">
        <f>IF(AZ228=4,G228,0)</f>
        <v>0</v>
      </c>
      <c r="BE228" s="205">
        <f>IF(AZ228=5,G228,0)</f>
        <v>0</v>
      </c>
      <c r="CA228" s="232">
        <v>3</v>
      </c>
      <c r="CB228" s="232">
        <v>1</v>
      </c>
    </row>
    <row r="229" spans="1:80" x14ac:dyDescent="0.2">
      <c r="A229" s="233">
        <v>56</v>
      </c>
      <c r="B229" s="234" t="s">
        <v>345</v>
      </c>
      <c r="C229" s="235" t="s">
        <v>346</v>
      </c>
      <c r="D229" s="236" t="s">
        <v>245</v>
      </c>
      <c r="E229" s="237">
        <v>1</v>
      </c>
      <c r="F229" s="237"/>
      <c r="G229" s="238">
        <f>E229*F229</f>
        <v>0</v>
      </c>
      <c r="H229" s="239">
        <v>1</v>
      </c>
      <c r="I229" s="240">
        <f>E229*H229</f>
        <v>1</v>
      </c>
      <c r="J229" s="239"/>
      <c r="K229" s="240">
        <f>E229*J229</f>
        <v>0</v>
      </c>
      <c r="O229" s="232">
        <v>2</v>
      </c>
      <c r="AA229" s="205">
        <v>3</v>
      </c>
      <c r="AB229" s="205">
        <v>1</v>
      </c>
      <c r="AC229" s="205" t="s">
        <v>345</v>
      </c>
      <c r="AZ229" s="205">
        <v>1</v>
      </c>
      <c r="BA229" s="205">
        <f>IF(AZ229=1,G229,0)</f>
        <v>0</v>
      </c>
      <c r="BB229" s="205">
        <f>IF(AZ229=2,G229,0)</f>
        <v>0</v>
      </c>
      <c r="BC229" s="205">
        <f>IF(AZ229=3,G229,0)</f>
        <v>0</v>
      </c>
      <c r="BD229" s="205">
        <f>IF(AZ229=4,G229,0)</f>
        <v>0</v>
      </c>
      <c r="BE229" s="205">
        <f>IF(AZ229=5,G229,0)</f>
        <v>0</v>
      </c>
      <c r="CA229" s="232">
        <v>3</v>
      </c>
      <c r="CB229" s="232">
        <v>1</v>
      </c>
    </row>
    <row r="230" spans="1:80" x14ac:dyDescent="0.2">
      <c r="A230" s="233">
        <v>57</v>
      </c>
      <c r="B230" s="234" t="s">
        <v>347</v>
      </c>
      <c r="C230" s="235" t="s">
        <v>348</v>
      </c>
      <c r="D230" s="236" t="s">
        <v>245</v>
      </c>
      <c r="E230" s="237">
        <v>1</v>
      </c>
      <c r="F230" s="237"/>
      <c r="G230" s="238">
        <f>E230*F230</f>
        <v>0</v>
      </c>
      <c r="H230" s="239">
        <v>1.58</v>
      </c>
      <c r="I230" s="240">
        <f>E230*H230</f>
        <v>1.58</v>
      </c>
      <c r="J230" s="239"/>
      <c r="K230" s="240">
        <f>E230*J230</f>
        <v>0</v>
      </c>
      <c r="O230" s="232">
        <v>2</v>
      </c>
      <c r="AA230" s="205">
        <v>3</v>
      </c>
      <c r="AB230" s="205">
        <v>1</v>
      </c>
      <c r="AC230" s="205" t="s">
        <v>347</v>
      </c>
      <c r="AZ230" s="205">
        <v>1</v>
      </c>
      <c r="BA230" s="205">
        <f>IF(AZ230=1,G230,0)</f>
        <v>0</v>
      </c>
      <c r="BB230" s="205">
        <f>IF(AZ230=2,G230,0)</f>
        <v>0</v>
      </c>
      <c r="BC230" s="205">
        <f>IF(AZ230=3,G230,0)</f>
        <v>0</v>
      </c>
      <c r="BD230" s="205">
        <f>IF(AZ230=4,G230,0)</f>
        <v>0</v>
      </c>
      <c r="BE230" s="205">
        <f>IF(AZ230=5,G230,0)</f>
        <v>0</v>
      </c>
      <c r="CA230" s="232">
        <v>3</v>
      </c>
      <c r="CB230" s="232">
        <v>1</v>
      </c>
    </row>
    <row r="231" spans="1:80" x14ac:dyDescent="0.2">
      <c r="A231" s="241"/>
      <c r="B231" s="242"/>
      <c r="C231" s="324" t="s">
        <v>349</v>
      </c>
      <c r="D231" s="325"/>
      <c r="E231" s="325"/>
      <c r="F231" s="325"/>
      <c r="G231" s="326"/>
      <c r="I231" s="243"/>
      <c r="K231" s="243"/>
      <c r="L231" s="244" t="s">
        <v>349</v>
      </c>
      <c r="O231" s="232">
        <v>3</v>
      </c>
    </row>
    <row r="232" spans="1:80" x14ac:dyDescent="0.2">
      <c r="A232" s="241"/>
      <c r="B232" s="242"/>
      <c r="C232" s="324"/>
      <c r="D232" s="325"/>
      <c r="E232" s="325"/>
      <c r="F232" s="325"/>
      <c r="G232" s="326"/>
      <c r="I232" s="243"/>
      <c r="K232" s="243"/>
      <c r="L232" s="244"/>
      <c r="O232" s="232">
        <v>3</v>
      </c>
    </row>
    <row r="233" spans="1:80" x14ac:dyDescent="0.2">
      <c r="A233" s="241"/>
      <c r="B233" s="242"/>
      <c r="C233" s="324" t="s">
        <v>337</v>
      </c>
      <c r="D233" s="325"/>
      <c r="E233" s="325"/>
      <c r="F233" s="325"/>
      <c r="G233" s="326"/>
      <c r="I233" s="243"/>
      <c r="K233" s="243"/>
      <c r="L233" s="244" t="s">
        <v>337</v>
      </c>
      <c r="O233" s="232">
        <v>3</v>
      </c>
    </row>
    <row r="234" spans="1:80" x14ac:dyDescent="0.2">
      <c r="A234" s="241"/>
      <c r="B234" s="242"/>
      <c r="C234" s="324"/>
      <c r="D234" s="325"/>
      <c r="E234" s="325"/>
      <c r="F234" s="325"/>
      <c r="G234" s="326"/>
      <c r="I234" s="243"/>
      <c r="K234" s="243"/>
      <c r="L234" s="244"/>
      <c r="O234" s="232">
        <v>3</v>
      </c>
    </row>
    <row r="235" spans="1:80" x14ac:dyDescent="0.2">
      <c r="A235" s="241"/>
      <c r="B235" s="242"/>
      <c r="C235" s="324" t="s">
        <v>341</v>
      </c>
      <c r="D235" s="325"/>
      <c r="E235" s="325"/>
      <c r="F235" s="325"/>
      <c r="G235" s="326"/>
      <c r="I235" s="243"/>
      <c r="K235" s="243"/>
      <c r="L235" s="244" t="s">
        <v>341</v>
      </c>
      <c r="O235" s="232">
        <v>3</v>
      </c>
    </row>
    <row r="236" spans="1:80" ht="22.5" x14ac:dyDescent="0.2">
      <c r="A236" s="241"/>
      <c r="B236" s="242"/>
      <c r="C236" s="324" t="s">
        <v>342</v>
      </c>
      <c r="D236" s="325"/>
      <c r="E236" s="325"/>
      <c r="F236" s="325"/>
      <c r="G236" s="326"/>
      <c r="I236" s="243"/>
      <c r="K236" s="243"/>
      <c r="L236" s="244" t="s">
        <v>342</v>
      </c>
      <c r="O236" s="232">
        <v>3</v>
      </c>
    </row>
    <row r="237" spans="1:80" x14ac:dyDescent="0.2">
      <c r="A237" s="241"/>
      <c r="B237" s="242"/>
      <c r="C237" s="324"/>
      <c r="D237" s="325"/>
      <c r="E237" s="325"/>
      <c r="F237" s="325"/>
      <c r="G237" s="326"/>
      <c r="I237" s="243"/>
      <c r="K237" s="243"/>
      <c r="L237" s="244"/>
      <c r="O237" s="232">
        <v>3</v>
      </c>
    </row>
    <row r="238" spans="1:80" ht="22.5" x14ac:dyDescent="0.2">
      <c r="A238" s="233">
        <v>58</v>
      </c>
      <c r="B238" s="234" t="s">
        <v>350</v>
      </c>
      <c r="C238" s="235" t="s">
        <v>351</v>
      </c>
      <c r="D238" s="236" t="s">
        <v>245</v>
      </c>
      <c r="E238" s="237">
        <v>17</v>
      </c>
      <c r="F238" s="237"/>
      <c r="G238" s="238">
        <f>E238*F238</f>
        <v>0</v>
      </c>
      <c r="H238" s="239">
        <v>6.2599999999999999E-3</v>
      </c>
      <c r="I238" s="240">
        <f>E238*H238</f>
        <v>0.10642</v>
      </c>
      <c r="J238" s="239"/>
      <c r="K238" s="240">
        <f>E238*J238</f>
        <v>0</v>
      </c>
      <c r="O238" s="232">
        <v>2</v>
      </c>
      <c r="AA238" s="205">
        <v>3</v>
      </c>
      <c r="AB238" s="205">
        <v>1</v>
      </c>
      <c r="AC238" s="205" t="s">
        <v>350</v>
      </c>
      <c r="AZ238" s="205">
        <v>1</v>
      </c>
      <c r="BA238" s="205">
        <f>IF(AZ238=1,G238,0)</f>
        <v>0</v>
      </c>
      <c r="BB238" s="205">
        <f>IF(AZ238=2,G238,0)</f>
        <v>0</v>
      </c>
      <c r="BC238" s="205">
        <f>IF(AZ238=3,G238,0)</f>
        <v>0</v>
      </c>
      <c r="BD238" s="205">
        <f>IF(AZ238=4,G238,0)</f>
        <v>0</v>
      </c>
      <c r="BE238" s="205">
        <f>IF(AZ238=5,G238,0)</f>
        <v>0</v>
      </c>
      <c r="CA238" s="232">
        <v>3</v>
      </c>
      <c r="CB238" s="232">
        <v>1</v>
      </c>
    </row>
    <row r="239" spans="1:80" x14ac:dyDescent="0.2">
      <c r="A239" s="241"/>
      <c r="B239" s="242"/>
      <c r="C239" s="324"/>
      <c r="D239" s="325"/>
      <c r="E239" s="325"/>
      <c r="F239" s="325"/>
      <c r="G239" s="326"/>
      <c r="I239" s="243"/>
      <c r="K239" s="243"/>
      <c r="L239" s="244"/>
      <c r="O239" s="232">
        <v>3</v>
      </c>
    </row>
    <row r="240" spans="1:80" x14ac:dyDescent="0.2">
      <c r="A240" s="251"/>
      <c r="B240" s="252" t="s">
        <v>92</v>
      </c>
      <c r="C240" s="253" t="s">
        <v>256</v>
      </c>
      <c r="D240" s="254"/>
      <c r="E240" s="255"/>
      <c r="F240" s="256"/>
      <c r="G240" s="257">
        <f>SUM(G152:G239)</f>
        <v>0</v>
      </c>
      <c r="H240" s="258"/>
      <c r="I240" s="259">
        <f>SUM(I152:I239)</f>
        <v>7.2173400000000001</v>
      </c>
      <c r="J240" s="258"/>
      <c r="K240" s="259">
        <f>SUM(K152:K239)</f>
        <v>0</v>
      </c>
      <c r="O240" s="232">
        <v>4</v>
      </c>
      <c r="BA240" s="260">
        <f>SUM(BA152:BA239)</f>
        <v>0</v>
      </c>
      <c r="BB240" s="260">
        <f>SUM(BB152:BB239)</f>
        <v>0</v>
      </c>
      <c r="BC240" s="260">
        <f>SUM(BC152:BC239)</f>
        <v>0</v>
      </c>
      <c r="BD240" s="260">
        <f>SUM(BD152:BD239)</f>
        <v>0</v>
      </c>
      <c r="BE240" s="260">
        <f>SUM(BE152:BE239)</f>
        <v>0</v>
      </c>
    </row>
    <row r="241" spans="1:80" x14ac:dyDescent="0.2">
      <c r="A241" s="222" t="s">
        <v>88</v>
      </c>
      <c r="B241" s="223" t="s">
        <v>352</v>
      </c>
      <c r="C241" s="224" t="s">
        <v>353</v>
      </c>
      <c r="D241" s="225"/>
      <c r="E241" s="226"/>
      <c r="F241" s="226"/>
      <c r="G241" s="227"/>
      <c r="H241" s="228"/>
      <c r="I241" s="229"/>
      <c r="J241" s="230"/>
      <c r="K241" s="231"/>
      <c r="O241" s="232">
        <v>1</v>
      </c>
    </row>
    <row r="242" spans="1:80" ht="22.5" x14ac:dyDescent="0.2">
      <c r="A242" s="233">
        <v>59</v>
      </c>
      <c r="B242" s="234" t="s">
        <v>355</v>
      </c>
      <c r="C242" s="235" t="s">
        <v>356</v>
      </c>
      <c r="D242" s="236" t="s">
        <v>218</v>
      </c>
      <c r="E242" s="237">
        <v>23.274372289999999</v>
      </c>
      <c r="F242" s="237"/>
      <c r="G242" s="238">
        <f>E242*F242</f>
        <v>0</v>
      </c>
      <c r="H242" s="239">
        <v>0</v>
      </c>
      <c r="I242" s="240">
        <f>E242*H242</f>
        <v>0</v>
      </c>
      <c r="J242" s="239"/>
      <c r="K242" s="240">
        <f>E242*J242</f>
        <v>0</v>
      </c>
      <c r="O242" s="232">
        <v>2</v>
      </c>
      <c r="AA242" s="205">
        <v>7</v>
      </c>
      <c r="AB242" s="205">
        <v>1</v>
      </c>
      <c r="AC242" s="205">
        <v>2</v>
      </c>
      <c r="AZ242" s="205">
        <v>1</v>
      </c>
      <c r="BA242" s="205">
        <f>IF(AZ242=1,G242,0)</f>
        <v>0</v>
      </c>
      <c r="BB242" s="205">
        <f>IF(AZ242=2,G242,0)</f>
        <v>0</v>
      </c>
      <c r="BC242" s="205">
        <f>IF(AZ242=3,G242,0)</f>
        <v>0</v>
      </c>
      <c r="BD242" s="205">
        <f>IF(AZ242=4,G242,0)</f>
        <v>0</v>
      </c>
      <c r="BE242" s="205">
        <f>IF(AZ242=5,G242,0)</f>
        <v>0</v>
      </c>
      <c r="CA242" s="232">
        <v>7</v>
      </c>
      <c r="CB242" s="232">
        <v>1</v>
      </c>
    </row>
    <row r="243" spans="1:80" x14ac:dyDescent="0.2">
      <c r="A243" s="251"/>
      <c r="B243" s="252" t="s">
        <v>92</v>
      </c>
      <c r="C243" s="253" t="s">
        <v>354</v>
      </c>
      <c r="D243" s="254"/>
      <c r="E243" s="255"/>
      <c r="F243" s="256"/>
      <c r="G243" s="257">
        <f>SUM(G241:G242)</f>
        <v>0</v>
      </c>
      <c r="H243" s="258"/>
      <c r="I243" s="259">
        <f>SUM(I241:I242)</f>
        <v>0</v>
      </c>
      <c r="J243" s="258"/>
      <c r="K243" s="259">
        <f>SUM(K241:K242)</f>
        <v>0</v>
      </c>
      <c r="O243" s="232">
        <v>4</v>
      </c>
      <c r="BA243" s="260">
        <f>SUM(BA241:BA242)</f>
        <v>0</v>
      </c>
      <c r="BB243" s="260">
        <f>SUM(BB241:BB242)</f>
        <v>0</v>
      </c>
      <c r="BC243" s="260">
        <f>SUM(BC241:BC242)</f>
        <v>0</v>
      </c>
      <c r="BD243" s="260">
        <f>SUM(BD241:BD242)</f>
        <v>0</v>
      </c>
      <c r="BE243" s="260">
        <f>SUM(BE241:BE242)</f>
        <v>0</v>
      </c>
    </row>
    <row r="244" spans="1:80" x14ac:dyDescent="0.2">
      <c r="E244" s="205"/>
    </row>
    <row r="245" spans="1:80" x14ac:dyDescent="0.2">
      <c r="E245" s="205"/>
    </row>
    <row r="246" spans="1:80" x14ac:dyDescent="0.2">
      <c r="E246" s="205"/>
    </row>
    <row r="247" spans="1:80" x14ac:dyDescent="0.2">
      <c r="E247" s="205"/>
    </row>
    <row r="248" spans="1:80" x14ac:dyDescent="0.2">
      <c r="E248" s="205"/>
    </row>
    <row r="249" spans="1:80" x14ac:dyDescent="0.2">
      <c r="E249" s="205"/>
    </row>
    <row r="250" spans="1:80" x14ac:dyDescent="0.2">
      <c r="E250" s="205"/>
    </row>
    <row r="251" spans="1:80" x14ac:dyDescent="0.2">
      <c r="E251" s="205"/>
    </row>
    <row r="252" spans="1:80" x14ac:dyDescent="0.2">
      <c r="E252" s="205"/>
    </row>
    <row r="253" spans="1:80" x14ac:dyDescent="0.2">
      <c r="E253" s="205"/>
    </row>
    <row r="254" spans="1:80" x14ac:dyDescent="0.2">
      <c r="E254" s="205"/>
    </row>
    <row r="255" spans="1:80" x14ac:dyDescent="0.2">
      <c r="E255" s="205"/>
    </row>
    <row r="256" spans="1:80" x14ac:dyDescent="0.2">
      <c r="E256" s="205"/>
    </row>
    <row r="257" spans="1:7" x14ac:dyDescent="0.2">
      <c r="E257" s="205"/>
    </row>
    <row r="258" spans="1:7" x14ac:dyDescent="0.2">
      <c r="E258" s="205"/>
    </row>
    <row r="259" spans="1:7" x14ac:dyDescent="0.2">
      <c r="E259" s="205"/>
    </row>
    <row r="260" spans="1:7" x14ac:dyDescent="0.2">
      <c r="E260" s="205"/>
    </row>
    <row r="261" spans="1:7" x14ac:dyDescent="0.2">
      <c r="E261" s="205"/>
    </row>
    <row r="262" spans="1:7" x14ac:dyDescent="0.2">
      <c r="E262" s="205"/>
    </row>
    <row r="263" spans="1:7" x14ac:dyDescent="0.2">
      <c r="E263" s="205"/>
    </row>
    <row r="264" spans="1:7" x14ac:dyDescent="0.2">
      <c r="E264" s="205"/>
    </row>
    <row r="265" spans="1:7" x14ac:dyDescent="0.2">
      <c r="E265" s="205"/>
    </row>
    <row r="266" spans="1:7" x14ac:dyDescent="0.2">
      <c r="E266" s="205"/>
    </row>
    <row r="267" spans="1:7" x14ac:dyDescent="0.2">
      <c r="A267" s="250"/>
      <c r="B267" s="250"/>
      <c r="C267" s="250"/>
      <c r="D267" s="250"/>
      <c r="E267" s="250"/>
      <c r="F267" s="250"/>
      <c r="G267" s="250"/>
    </row>
    <row r="268" spans="1:7" x14ac:dyDescent="0.2">
      <c r="A268" s="250"/>
      <c r="B268" s="250"/>
      <c r="C268" s="250"/>
      <c r="D268" s="250"/>
      <c r="E268" s="250"/>
      <c r="F268" s="250"/>
      <c r="G268" s="250"/>
    </row>
    <row r="269" spans="1:7" x14ac:dyDescent="0.2">
      <c r="A269" s="250"/>
      <c r="B269" s="250"/>
      <c r="C269" s="250"/>
      <c r="D269" s="250"/>
      <c r="E269" s="250"/>
      <c r="F269" s="250"/>
      <c r="G269" s="250"/>
    </row>
    <row r="270" spans="1:7" x14ac:dyDescent="0.2">
      <c r="A270" s="250"/>
      <c r="B270" s="250"/>
      <c r="C270" s="250"/>
      <c r="D270" s="250"/>
      <c r="E270" s="250"/>
      <c r="F270" s="250"/>
      <c r="G270" s="250"/>
    </row>
    <row r="271" spans="1:7" x14ac:dyDescent="0.2">
      <c r="E271" s="205"/>
    </row>
    <row r="272" spans="1:7" x14ac:dyDescent="0.2">
      <c r="E272" s="205"/>
    </row>
    <row r="273" spans="5:5" x14ac:dyDescent="0.2">
      <c r="E273" s="205"/>
    </row>
    <row r="274" spans="5:5" x14ac:dyDescent="0.2">
      <c r="E274" s="205"/>
    </row>
    <row r="275" spans="5:5" x14ac:dyDescent="0.2">
      <c r="E275" s="205"/>
    </row>
    <row r="276" spans="5:5" x14ac:dyDescent="0.2">
      <c r="E276" s="205"/>
    </row>
    <row r="277" spans="5:5" x14ac:dyDescent="0.2">
      <c r="E277" s="205"/>
    </row>
    <row r="278" spans="5:5" x14ac:dyDescent="0.2">
      <c r="E278" s="205"/>
    </row>
    <row r="279" spans="5:5" x14ac:dyDescent="0.2">
      <c r="E279" s="205"/>
    </row>
    <row r="280" spans="5:5" x14ac:dyDescent="0.2">
      <c r="E280" s="205"/>
    </row>
    <row r="281" spans="5:5" x14ac:dyDescent="0.2">
      <c r="E281" s="205"/>
    </row>
    <row r="282" spans="5:5" x14ac:dyDescent="0.2">
      <c r="E282" s="205"/>
    </row>
    <row r="283" spans="5:5" x14ac:dyDescent="0.2">
      <c r="E283" s="205"/>
    </row>
    <row r="284" spans="5:5" x14ac:dyDescent="0.2">
      <c r="E284" s="205"/>
    </row>
    <row r="285" spans="5:5" x14ac:dyDescent="0.2">
      <c r="E285" s="205"/>
    </row>
    <row r="286" spans="5:5" x14ac:dyDescent="0.2">
      <c r="E286" s="205"/>
    </row>
    <row r="287" spans="5:5" x14ac:dyDescent="0.2">
      <c r="E287" s="205"/>
    </row>
    <row r="288" spans="5:5" x14ac:dyDescent="0.2">
      <c r="E288" s="205"/>
    </row>
    <row r="289" spans="1:7" x14ac:dyDescent="0.2">
      <c r="E289" s="205"/>
    </row>
    <row r="290" spans="1:7" x14ac:dyDescent="0.2">
      <c r="E290" s="205"/>
    </row>
    <row r="291" spans="1:7" x14ac:dyDescent="0.2">
      <c r="E291" s="205"/>
    </row>
    <row r="292" spans="1:7" x14ac:dyDescent="0.2">
      <c r="E292" s="205"/>
    </row>
    <row r="293" spans="1:7" x14ac:dyDescent="0.2">
      <c r="E293" s="205"/>
    </row>
    <row r="294" spans="1:7" x14ac:dyDescent="0.2">
      <c r="E294" s="205"/>
    </row>
    <row r="295" spans="1:7" x14ac:dyDescent="0.2">
      <c r="E295" s="205"/>
    </row>
    <row r="296" spans="1:7" x14ac:dyDescent="0.2">
      <c r="E296" s="205"/>
    </row>
    <row r="297" spans="1:7" x14ac:dyDescent="0.2">
      <c r="E297" s="205"/>
    </row>
    <row r="298" spans="1:7" x14ac:dyDescent="0.2">
      <c r="E298" s="205"/>
    </row>
    <row r="299" spans="1:7" x14ac:dyDescent="0.2">
      <c r="E299" s="205"/>
    </row>
    <row r="300" spans="1:7" x14ac:dyDescent="0.2">
      <c r="E300" s="205"/>
    </row>
    <row r="301" spans="1:7" x14ac:dyDescent="0.2">
      <c r="E301" s="205"/>
    </row>
    <row r="302" spans="1:7" x14ac:dyDescent="0.2">
      <c r="A302" s="261"/>
      <c r="B302" s="261"/>
    </row>
    <row r="303" spans="1:7" x14ac:dyDescent="0.2">
      <c r="A303" s="250"/>
      <c r="B303" s="250"/>
      <c r="C303" s="262"/>
      <c r="D303" s="262"/>
      <c r="E303" s="263"/>
      <c r="F303" s="262"/>
      <c r="G303" s="264"/>
    </row>
    <row r="304" spans="1:7" x14ac:dyDescent="0.2">
      <c r="A304" s="265"/>
      <c r="B304" s="265"/>
      <c r="C304" s="250"/>
      <c r="D304" s="250"/>
      <c r="E304" s="266"/>
      <c r="F304" s="250"/>
      <c r="G304" s="250"/>
    </row>
    <row r="305" spans="1:7" x14ac:dyDescent="0.2">
      <c r="A305" s="250"/>
      <c r="B305" s="250"/>
      <c r="C305" s="250"/>
      <c r="D305" s="250"/>
      <c r="E305" s="266"/>
      <c r="F305" s="250"/>
      <c r="G305" s="250"/>
    </row>
    <row r="306" spans="1:7" x14ac:dyDescent="0.2">
      <c r="A306" s="250"/>
      <c r="B306" s="250"/>
      <c r="C306" s="250"/>
      <c r="D306" s="250"/>
      <c r="E306" s="266"/>
      <c r="F306" s="250"/>
      <c r="G306" s="250"/>
    </row>
    <row r="307" spans="1:7" x14ac:dyDescent="0.2">
      <c r="A307" s="250"/>
      <c r="B307" s="250"/>
      <c r="C307" s="250"/>
      <c r="D307" s="250"/>
      <c r="E307" s="266"/>
      <c r="F307" s="250"/>
      <c r="G307" s="250"/>
    </row>
    <row r="308" spans="1:7" x14ac:dyDescent="0.2">
      <c r="A308" s="250"/>
      <c r="B308" s="250"/>
      <c r="C308" s="250"/>
      <c r="D308" s="250"/>
      <c r="E308" s="266"/>
      <c r="F308" s="250"/>
      <c r="G308" s="250"/>
    </row>
    <row r="309" spans="1:7" x14ac:dyDescent="0.2">
      <c r="A309" s="250"/>
      <c r="B309" s="250"/>
      <c r="C309" s="250"/>
      <c r="D309" s="250"/>
      <c r="E309" s="266"/>
      <c r="F309" s="250"/>
      <c r="G309" s="250"/>
    </row>
    <row r="310" spans="1:7" x14ac:dyDescent="0.2">
      <c r="A310" s="250"/>
      <c r="B310" s="250"/>
      <c r="C310" s="250"/>
      <c r="D310" s="250"/>
      <c r="E310" s="266"/>
      <c r="F310" s="250"/>
      <c r="G310" s="250"/>
    </row>
    <row r="311" spans="1:7" x14ac:dyDescent="0.2">
      <c r="A311" s="250"/>
      <c r="B311" s="250"/>
      <c r="C311" s="250"/>
      <c r="D311" s="250"/>
      <c r="E311" s="266"/>
      <c r="F311" s="250"/>
      <c r="G311" s="250"/>
    </row>
    <row r="312" spans="1:7" x14ac:dyDescent="0.2">
      <c r="A312" s="250"/>
      <c r="B312" s="250"/>
      <c r="C312" s="250"/>
      <c r="D312" s="250"/>
      <c r="E312" s="266"/>
      <c r="F312" s="250"/>
      <c r="G312" s="250"/>
    </row>
    <row r="313" spans="1:7" x14ac:dyDescent="0.2">
      <c r="A313" s="250"/>
      <c r="B313" s="250"/>
      <c r="C313" s="250"/>
      <c r="D313" s="250"/>
      <c r="E313" s="266"/>
      <c r="F313" s="250"/>
      <c r="G313" s="250"/>
    </row>
    <row r="314" spans="1:7" x14ac:dyDescent="0.2">
      <c r="A314" s="250"/>
      <c r="B314" s="250"/>
      <c r="C314" s="250"/>
      <c r="D314" s="250"/>
      <c r="E314" s="266"/>
      <c r="F314" s="250"/>
      <c r="G314" s="250"/>
    </row>
    <row r="315" spans="1:7" x14ac:dyDescent="0.2">
      <c r="A315" s="250"/>
      <c r="B315" s="250"/>
      <c r="C315" s="250"/>
      <c r="D315" s="250"/>
      <c r="E315" s="266"/>
      <c r="F315" s="250"/>
      <c r="G315" s="250"/>
    </row>
    <row r="316" spans="1:7" x14ac:dyDescent="0.2">
      <c r="A316" s="250"/>
      <c r="B316" s="250"/>
      <c r="C316" s="250"/>
      <c r="D316" s="250"/>
      <c r="E316" s="266"/>
      <c r="F316" s="250"/>
      <c r="G316" s="250"/>
    </row>
  </sheetData>
  <mergeCells count="170">
    <mergeCell ref="C234:G234"/>
    <mergeCell ref="C235:G235"/>
    <mergeCell ref="C236:G236"/>
    <mergeCell ref="C237:G237"/>
    <mergeCell ref="C239:G239"/>
    <mergeCell ref="C225:G225"/>
    <mergeCell ref="C226:G226"/>
    <mergeCell ref="C227:G227"/>
    <mergeCell ref="C231:G231"/>
    <mergeCell ref="C232:G232"/>
    <mergeCell ref="C233:G233"/>
    <mergeCell ref="C218:G218"/>
    <mergeCell ref="C219:G219"/>
    <mergeCell ref="C221:G221"/>
    <mergeCell ref="C222:G222"/>
    <mergeCell ref="C223:G223"/>
    <mergeCell ref="C224:G224"/>
    <mergeCell ref="C211:G211"/>
    <mergeCell ref="C212:G212"/>
    <mergeCell ref="C213:D213"/>
    <mergeCell ref="C214:D214"/>
    <mergeCell ref="C216:G216"/>
    <mergeCell ref="C217:G217"/>
    <mergeCell ref="C201:G201"/>
    <mergeCell ref="C202:G202"/>
    <mergeCell ref="C203:G203"/>
    <mergeCell ref="C204:G204"/>
    <mergeCell ref="C206:G206"/>
    <mergeCell ref="C210:G210"/>
    <mergeCell ref="C194:G194"/>
    <mergeCell ref="C195:G195"/>
    <mergeCell ref="C196:G196"/>
    <mergeCell ref="C198:G198"/>
    <mergeCell ref="C199:G199"/>
    <mergeCell ref="C200:G200"/>
    <mergeCell ref="C185:D185"/>
    <mergeCell ref="C186:D186"/>
    <mergeCell ref="C187:D187"/>
    <mergeCell ref="C189:G189"/>
    <mergeCell ref="C192:G192"/>
    <mergeCell ref="C193:G193"/>
    <mergeCell ref="C179:D179"/>
    <mergeCell ref="C180:D180"/>
    <mergeCell ref="C181:D181"/>
    <mergeCell ref="C182:D182"/>
    <mergeCell ref="C183:D183"/>
    <mergeCell ref="C184:D184"/>
    <mergeCell ref="C173:G173"/>
    <mergeCell ref="C174:D174"/>
    <mergeCell ref="C175:D175"/>
    <mergeCell ref="C176:D176"/>
    <mergeCell ref="C177:D177"/>
    <mergeCell ref="C178:D178"/>
    <mergeCell ref="C154:G154"/>
    <mergeCell ref="C155:D155"/>
    <mergeCell ref="C156:D156"/>
    <mergeCell ref="C157:D157"/>
    <mergeCell ref="C159:G159"/>
    <mergeCell ref="C160:G160"/>
    <mergeCell ref="C161:G161"/>
    <mergeCell ref="C162:D162"/>
    <mergeCell ref="C167:G167"/>
    <mergeCell ref="C139:G139"/>
    <mergeCell ref="C141:D141"/>
    <mergeCell ref="C143:D143"/>
    <mergeCell ref="C144:D144"/>
    <mergeCell ref="C145:D145"/>
    <mergeCell ref="C168:G168"/>
    <mergeCell ref="C169:D169"/>
    <mergeCell ref="C170:D170"/>
    <mergeCell ref="C172:G172"/>
    <mergeCell ref="C132:G132"/>
    <mergeCell ref="C133:G133"/>
    <mergeCell ref="C134:G134"/>
    <mergeCell ref="C135:D135"/>
    <mergeCell ref="C136:D136"/>
    <mergeCell ref="C137:D137"/>
    <mergeCell ref="C124:D124"/>
    <mergeCell ref="C126:D126"/>
    <mergeCell ref="C127:D127"/>
    <mergeCell ref="C128:D128"/>
    <mergeCell ref="C130:G130"/>
    <mergeCell ref="C131:G131"/>
    <mergeCell ref="C113:D113"/>
    <mergeCell ref="C114:D114"/>
    <mergeCell ref="C115:D115"/>
    <mergeCell ref="C117:D117"/>
    <mergeCell ref="C118:D118"/>
    <mergeCell ref="C119:D119"/>
    <mergeCell ref="C122:D122"/>
    <mergeCell ref="C123:D123"/>
    <mergeCell ref="C100:D100"/>
    <mergeCell ref="C101:D101"/>
    <mergeCell ref="C102:D102"/>
    <mergeCell ref="C103:D103"/>
    <mergeCell ref="C105:D105"/>
    <mergeCell ref="C106:D106"/>
    <mergeCell ref="C108:D108"/>
    <mergeCell ref="C109:D109"/>
    <mergeCell ref="C91:D91"/>
    <mergeCell ref="C95:D95"/>
    <mergeCell ref="C96:D96"/>
    <mergeCell ref="C80:D80"/>
    <mergeCell ref="C82:G82"/>
    <mergeCell ref="C83:D83"/>
    <mergeCell ref="C84:D84"/>
    <mergeCell ref="C86:D86"/>
    <mergeCell ref="C90:D90"/>
    <mergeCell ref="C74:D74"/>
    <mergeCell ref="C75:D75"/>
    <mergeCell ref="C76:D76"/>
    <mergeCell ref="C77:D77"/>
    <mergeCell ref="C78:D78"/>
    <mergeCell ref="C79:D79"/>
    <mergeCell ref="C65:D65"/>
    <mergeCell ref="C66:D66"/>
    <mergeCell ref="C67:D67"/>
    <mergeCell ref="C71:D71"/>
    <mergeCell ref="C72:D72"/>
    <mergeCell ref="C73:D73"/>
    <mergeCell ref="C58:D58"/>
    <mergeCell ref="C59:D59"/>
    <mergeCell ref="C60:D60"/>
    <mergeCell ref="C62:D62"/>
    <mergeCell ref="C63:D63"/>
    <mergeCell ref="C64:D64"/>
    <mergeCell ref="C52:G52"/>
    <mergeCell ref="C53:G53"/>
    <mergeCell ref="C54:G54"/>
    <mergeCell ref="C55:G55"/>
    <mergeCell ref="C56:G56"/>
    <mergeCell ref="C57:D57"/>
    <mergeCell ref="C46:G46"/>
    <mergeCell ref="C47:G47"/>
    <mergeCell ref="C48:G48"/>
    <mergeCell ref="C49:G49"/>
    <mergeCell ref="C50:G50"/>
    <mergeCell ref="C51:G51"/>
    <mergeCell ref="C40:G40"/>
    <mergeCell ref="C41:G41"/>
    <mergeCell ref="C42:G42"/>
    <mergeCell ref="C43:G43"/>
    <mergeCell ref="C44:G44"/>
    <mergeCell ref="C45:G45"/>
    <mergeCell ref="C32:D32"/>
    <mergeCell ref="C34:D34"/>
    <mergeCell ref="C35:D35"/>
    <mergeCell ref="C37:G37"/>
    <mergeCell ref="C38:G38"/>
    <mergeCell ref="C39:G39"/>
    <mergeCell ref="C24:G24"/>
    <mergeCell ref="C25:D25"/>
    <mergeCell ref="C26:D26"/>
    <mergeCell ref="C28:D28"/>
    <mergeCell ref="C29:D29"/>
    <mergeCell ref="C31:D31"/>
    <mergeCell ref="C16:D16"/>
    <mergeCell ref="C17:D17"/>
    <mergeCell ref="C19:D19"/>
    <mergeCell ref="C20:D20"/>
    <mergeCell ref="C21:D21"/>
    <mergeCell ref="C22:D22"/>
    <mergeCell ref="A1:G1"/>
    <mergeCell ref="A3:B3"/>
    <mergeCell ref="A4:B4"/>
    <mergeCell ref="E4:G4"/>
    <mergeCell ref="C9:D9"/>
    <mergeCell ref="C13:G13"/>
    <mergeCell ref="C14:D14"/>
    <mergeCell ref="C15:D15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CE,Tučné"BUILDpower,  © RTS, a.s.&amp;R&amp;"Arial,Obyčejné"Strana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2"/>
  <dimension ref="A1:BE51"/>
  <sheetViews>
    <sheetView zoomScaleNormal="100" workbookViewId="0">
      <selection activeCell="A2" sqref="A2"/>
    </sheetView>
  </sheetViews>
  <sheetFormatPr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256" width="9.140625" style="1"/>
    <col min="257" max="257" width="2" style="1" customWidth="1"/>
    <col min="258" max="258" width="15" style="1" customWidth="1"/>
    <col min="259" max="259" width="15.85546875" style="1" customWidth="1"/>
    <col min="260" max="260" width="14.5703125" style="1" customWidth="1"/>
    <col min="261" max="261" width="13.5703125" style="1" customWidth="1"/>
    <col min="262" max="262" width="16.5703125" style="1" customWidth="1"/>
    <col min="263" max="263" width="15.28515625" style="1" customWidth="1"/>
    <col min="264" max="512" width="9.140625" style="1"/>
    <col min="513" max="513" width="2" style="1" customWidth="1"/>
    <col min="514" max="514" width="15" style="1" customWidth="1"/>
    <col min="515" max="515" width="15.85546875" style="1" customWidth="1"/>
    <col min="516" max="516" width="14.5703125" style="1" customWidth="1"/>
    <col min="517" max="517" width="13.5703125" style="1" customWidth="1"/>
    <col min="518" max="518" width="16.5703125" style="1" customWidth="1"/>
    <col min="519" max="519" width="15.28515625" style="1" customWidth="1"/>
    <col min="520" max="768" width="9.140625" style="1"/>
    <col min="769" max="769" width="2" style="1" customWidth="1"/>
    <col min="770" max="770" width="15" style="1" customWidth="1"/>
    <col min="771" max="771" width="15.85546875" style="1" customWidth="1"/>
    <col min="772" max="772" width="14.5703125" style="1" customWidth="1"/>
    <col min="773" max="773" width="13.5703125" style="1" customWidth="1"/>
    <col min="774" max="774" width="16.5703125" style="1" customWidth="1"/>
    <col min="775" max="775" width="15.28515625" style="1" customWidth="1"/>
    <col min="776" max="1024" width="9.140625" style="1"/>
    <col min="1025" max="1025" width="2" style="1" customWidth="1"/>
    <col min="1026" max="1026" width="15" style="1" customWidth="1"/>
    <col min="1027" max="1027" width="15.85546875" style="1" customWidth="1"/>
    <col min="1028" max="1028" width="14.5703125" style="1" customWidth="1"/>
    <col min="1029" max="1029" width="13.5703125" style="1" customWidth="1"/>
    <col min="1030" max="1030" width="16.5703125" style="1" customWidth="1"/>
    <col min="1031" max="1031" width="15.28515625" style="1" customWidth="1"/>
    <col min="1032" max="1280" width="9.140625" style="1"/>
    <col min="1281" max="1281" width="2" style="1" customWidth="1"/>
    <col min="1282" max="1282" width="15" style="1" customWidth="1"/>
    <col min="1283" max="1283" width="15.85546875" style="1" customWidth="1"/>
    <col min="1284" max="1284" width="14.5703125" style="1" customWidth="1"/>
    <col min="1285" max="1285" width="13.5703125" style="1" customWidth="1"/>
    <col min="1286" max="1286" width="16.5703125" style="1" customWidth="1"/>
    <col min="1287" max="1287" width="15.28515625" style="1" customWidth="1"/>
    <col min="1288" max="1536" width="9.140625" style="1"/>
    <col min="1537" max="1537" width="2" style="1" customWidth="1"/>
    <col min="1538" max="1538" width="15" style="1" customWidth="1"/>
    <col min="1539" max="1539" width="15.85546875" style="1" customWidth="1"/>
    <col min="1540" max="1540" width="14.5703125" style="1" customWidth="1"/>
    <col min="1541" max="1541" width="13.5703125" style="1" customWidth="1"/>
    <col min="1542" max="1542" width="16.5703125" style="1" customWidth="1"/>
    <col min="1543" max="1543" width="15.28515625" style="1" customWidth="1"/>
    <col min="1544" max="1792" width="9.140625" style="1"/>
    <col min="1793" max="1793" width="2" style="1" customWidth="1"/>
    <col min="1794" max="1794" width="15" style="1" customWidth="1"/>
    <col min="1795" max="1795" width="15.85546875" style="1" customWidth="1"/>
    <col min="1796" max="1796" width="14.5703125" style="1" customWidth="1"/>
    <col min="1797" max="1797" width="13.5703125" style="1" customWidth="1"/>
    <col min="1798" max="1798" width="16.5703125" style="1" customWidth="1"/>
    <col min="1799" max="1799" width="15.28515625" style="1" customWidth="1"/>
    <col min="1800" max="2048" width="9.140625" style="1"/>
    <col min="2049" max="2049" width="2" style="1" customWidth="1"/>
    <col min="2050" max="2050" width="15" style="1" customWidth="1"/>
    <col min="2051" max="2051" width="15.85546875" style="1" customWidth="1"/>
    <col min="2052" max="2052" width="14.5703125" style="1" customWidth="1"/>
    <col min="2053" max="2053" width="13.5703125" style="1" customWidth="1"/>
    <col min="2054" max="2054" width="16.5703125" style="1" customWidth="1"/>
    <col min="2055" max="2055" width="15.28515625" style="1" customWidth="1"/>
    <col min="2056" max="2304" width="9.140625" style="1"/>
    <col min="2305" max="2305" width="2" style="1" customWidth="1"/>
    <col min="2306" max="2306" width="15" style="1" customWidth="1"/>
    <col min="2307" max="2307" width="15.85546875" style="1" customWidth="1"/>
    <col min="2308" max="2308" width="14.5703125" style="1" customWidth="1"/>
    <col min="2309" max="2309" width="13.5703125" style="1" customWidth="1"/>
    <col min="2310" max="2310" width="16.5703125" style="1" customWidth="1"/>
    <col min="2311" max="2311" width="15.28515625" style="1" customWidth="1"/>
    <col min="2312" max="2560" width="9.140625" style="1"/>
    <col min="2561" max="2561" width="2" style="1" customWidth="1"/>
    <col min="2562" max="2562" width="15" style="1" customWidth="1"/>
    <col min="2563" max="2563" width="15.85546875" style="1" customWidth="1"/>
    <col min="2564" max="2564" width="14.5703125" style="1" customWidth="1"/>
    <col min="2565" max="2565" width="13.5703125" style="1" customWidth="1"/>
    <col min="2566" max="2566" width="16.5703125" style="1" customWidth="1"/>
    <col min="2567" max="2567" width="15.28515625" style="1" customWidth="1"/>
    <col min="2568" max="2816" width="9.140625" style="1"/>
    <col min="2817" max="2817" width="2" style="1" customWidth="1"/>
    <col min="2818" max="2818" width="15" style="1" customWidth="1"/>
    <col min="2819" max="2819" width="15.85546875" style="1" customWidth="1"/>
    <col min="2820" max="2820" width="14.5703125" style="1" customWidth="1"/>
    <col min="2821" max="2821" width="13.5703125" style="1" customWidth="1"/>
    <col min="2822" max="2822" width="16.5703125" style="1" customWidth="1"/>
    <col min="2823" max="2823" width="15.28515625" style="1" customWidth="1"/>
    <col min="2824" max="3072" width="9.140625" style="1"/>
    <col min="3073" max="3073" width="2" style="1" customWidth="1"/>
    <col min="3074" max="3074" width="15" style="1" customWidth="1"/>
    <col min="3075" max="3075" width="15.85546875" style="1" customWidth="1"/>
    <col min="3076" max="3076" width="14.5703125" style="1" customWidth="1"/>
    <col min="3077" max="3077" width="13.5703125" style="1" customWidth="1"/>
    <col min="3078" max="3078" width="16.5703125" style="1" customWidth="1"/>
    <col min="3079" max="3079" width="15.28515625" style="1" customWidth="1"/>
    <col min="3080" max="3328" width="9.140625" style="1"/>
    <col min="3329" max="3329" width="2" style="1" customWidth="1"/>
    <col min="3330" max="3330" width="15" style="1" customWidth="1"/>
    <col min="3331" max="3331" width="15.85546875" style="1" customWidth="1"/>
    <col min="3332" max="3332" width="14.5703125" style="1" customWidth="1"/>
    <col min="3333" max="3333" width="13.5703125" style="1" customWidth="1"/>
    <col min="3334" max="3334" width="16.5703125" style="1" customWidth="1"/>
    <col min="3335" max="3335" width="15.28515625" style="1" customWidth="1"/>
    <col min="3336" max="3584" width="9.140625" style="1"/>
    <col min="3585" max="3585" width="2" style="1" customWidth="1"/>
    <col min="3586" max="3586" width="15" style="1" customWidth="1"/>
    <col min="3587" max="3587" width="15.85546875" style="1" customWidth="1"/>
    <col min="3588" max="3588" width="14.5703125" style="1" customWidth="1"/>
    <col min="3589" max="3589" width="13.5703125" style="1" customWidth="1"/>
    <col min="3590" max="3590" width="16.5703125" style="1" customWidth="1"/>
    <col min="3591" max="3591" width="15.28515625" style="1" customWidth="1"/>
    <col min="3592" max="3840" width="9.140625" style="1"/>
    <col min="3841" max="3841" width="2" style="1" customWidth="1"/>
    <col min="3842" max="3842" width="15" style="1" customWidth="1"/>
    <col min="3843" max="3843" width="15.85546875" style="1" customWidth="1"/>
    <col min="3844" max="3844" width="14.5703125" style="1" customWidth="1"/>
    <col min="3845" max="3845" width="13.5703125" style="1" customWidth="1"/>
    <col min="3846" max="3846" width="16.5703125" style="1" customWidth="1"/>
    <col min="3847" max="3847" width="15.28515625" style="1" customWidth="1"/>
    <col min="3848" max="4096" width="9.140625" style="1"/>
    <col min="4097" max="4097" width="2" style="1" customWidth="1"/>
    <col min="4098" max="4098" width="15" style="1" customWidth="1"/>
    <col min="4099" max="4099" width="15.85546875" style="1" customWidth="1"/>
    <col min="4100" max="4100" width="14.5703125" style="1" customWidth="1"/>
    <col min="4101" max="4101" width="13.5703125" style="1" customWidth="1"/>
    <col min="4102" max="4102" width="16.5703125" style="1" customWidth="1"/>
    <col min="4103" max="4103" width="15.28515625" style="1" customWidth="1"/>
    <col min="4104" max="4352" width="9.140625" style="1"/>
    <col min="4353" max="4353" width="2" style="1" customWidth="1"/>
    <col min="4354" max="4354" width="15" style="1" customWidth="1"/>
    <col min="4355" max="4355" width="15.85546875" style="1" customWidth="1"/>
    <col min="4356" max="4356" width="14.5703125" style="1" customWidth="1"/>
    <col min="4357" max="4357" width="13.5703125" style="1" customWidth="1"/>
    <col min="4358" max="4358" width="16.5703125" style="1" customWidth="1"/>
    <col min="4359" max="4359" width="15.28515625" style="1" customWidth="1"/>
    <col min="4360" max="4608" width="9.140625" style="1"/>
    <col min="4609" max="4609" width="2" style="1" customWidth="1"/>
    <col min="4610" max="4610" width="15" style="1" customWidth="1"/>
    <col min="4611" max="4611" width="15.85546875" style="1" customWidth="1"/>
    <col min="4612" max="4612" width="14.5703125" style="1" customWidth="1"/>
    <col min="4613" max="4613" width="13.5703125" style="1" customWidth="1"/>
    <col min="4614" max="4614" width="16.5703125" style="1" customWidth="1"/>
    <col min="4615" max="4615" width="15.28515625" style="1" customWidth="1"/>
    <col min="4616" max="4864" width="9.140625" style="1"/>
    <col min="4865" max="4865" width="2" style="1" customWidth="1"/>
    <col min="4866" max="4866" width="15" style="1" customWidth="1"/>
    <col min="4867" max="4867" width="15.85546875" style="1" customWidth="1"/>
    <col min="4868" max="4868" width="14.5703125" style="1" customWidth="1"/>
    <col min="4869" max="4869" width="13.5703125" style="1" customWidth="1"/>
    <col min="4870" max="4870" width="16.5703125" style="1" customWidth="1"/>
    <col min="4871" max="4871" width="15.28515625" style="1" customWidth="1"/>
    <col min="4872" max="5120" width="9.140625" style="1"/>
    <col min="5121" max="5121" width="2" style="1" customWidth="1"/>
    <col min="5122" max="5122" width="15" style="1" customWidth="1"/>
    <col min="5123" max="5123" width="15.85546875" style="1" customWidth="1"/>
    <col min="5124" max="5124" width="14.5703125" style="1" customWidth="1"/>
    <col min="5125" max="5125" width="13.5703125" style="1" customWidth="1"/>
    <col min="5126" max="5126" width="16.5703125" style="1" customWidth="1"/>
    <col min="5127" max="5127" width="15.28515625" style="1" customWidth="1"/>
    <col min="5128" max="5376" width="9.140625" style="1"/>
    <col min="5377" max="5377" width="2" style="1" customWidth="1"/>
    <col min="5378" max="5378" width="15" style="1" customWidth="1"/>
    <col min="5379" max="5379" width="15.85546875" style="1" customWidth="1"/>
    <col min="5380" max="5380" width="14.5703125" style="1" customWidth="1"/>
    <col min="5381" max="5381" width="13.5703125" style="1" customWidth="1"/>
    <col min="5382" max="5382" width="16.5703125" style="1" customWidth="1"/>
    <col min="5383" max="5383" width="15.28515625" style="1" customWidth="1"/>
    <col min="5384" max="5632" width="9.140625" style="1"/>
    <col min="5633" max="5633" width="2" style="1" customWidth="1"/>
    <col min="5634" max="5634" width="15" style="1" customWidth="1"/>
    <col min="5635" max="5635" width="15.85546875" style="1" customWidth="1"/>
    <col min="5636" max="5636" width="14.5703125" style="1" customWidth="1"/>
    <col min="5637" max="5637" width="13.5703125" style="1" customWidth="1"/>
    <col min="5638" max="5638" width="16.5703125" style="1" customWidth="1"/>
    <col min="5639" max="5639" width="15.28515625" style="1" customWidth="1"/>
    <col min="5640" max="5888" width="9.140625" style="1"/>
    <col min="5889" max="5889" width="2" style="1" customWidth="1"/>
    <col min="5890" max="5890" width="15" style="1" customWidth="1"/>
    <col min="5891" max="5891" width="15.85546875" style="1" customWidth="1"/>
    <col min="5892" max="5892" width="14.5703125" style="1" customWidth="1"/>
    <col min="5893" max="5893" width="13.5703125" style="1" customWidth="1"/>
    <col min="5894" max="5894" width="16.5703125" style="1" customWidth="1"/>
    <col min="5895" max="5895" width="15.28515625" style="1" customWidth="1"/>
    <col min="5896" max="6144" width="9.140625" style="1"/>
    <col min="6145" max="6145" width="2" style="1" customWidth="1"/>
    <col min="6146" max="6146" width="15" style="1" customWidth="1"/>
    <col min="6147" max="6147" width="15.85546875" style="1" customWidth="1"/>
    <col min="6148" max="6148" width="14.5703125" style="1" customWidth="1"/>
    <col min="6149" max="6149" width="13.5703125" style="1" customWidth="1"/>
    <col min="6150" max="6150" width="16.5703125" style="1" customWidth="1"/>
    <col min="6151" max="6151" width="15.28515625" style="1" customWidth="1"/>
    <col min="6152" max="6400" width="9.140625" style="1"/>
    <col min="6401" max="6401" width="2" style="1" customWidth="1"/>
    <col min="6402" max="6402" width="15" style="1" customWidth="1"/>
    <col min="6403" max="6403" width="15.85546875" style="1" customWidth="1"/>
    <col min="6404" max="6404" width="14.5703125" style="1" customWidth="1"/>
    <col min="6405" max="6405" width="13.5703125" style="1" customWidth="1"/>
    <col min="6406" max="6406" width="16.5703125" style="1" customWidth="1"/>
    <col min="6407" max="6407" width="15.28515625" style="1" customWidth="1"/>
    <col min="6408" max="6656" width="9.140625" style="1"/>
    <col min="6657" max="6657" width="2" style="1" customWidth="1"/>
    <col min="6658" max="6658" width="15" style="1" customWidth="1"/>
    <col min="6659" max="6659" width="15.85546875" style="1" customWidth="1"/>
    <col min="6660" max="6660" width="14.5703125" style="1" customWidth="1"/>
    <col min="6661" max="6661" width="13.5703125" style="1" customWidth="1"/>
    <col min="6662" max="6662" width="16.5703125" style="1" customWidth="1"/>
    <col min="6663" max="6663" width="15.28515625" style="1" customWidth="1"/>
    <col min="6664" max="6912" width="9.140625" style="1"/>
    <col min="6913" max="6913" width="2" style="1" customWidth="1"/>
    <col min="6914" max="6914" width="15" style="1" customWidth="1"/>
    <col min="6915" max="6915" width="15.85546875" style="1" customWidth="1"/>
    <col min="6916" max="6916" width="14.5703125" style="1" customWidth="1"/>
    <col min="6917" max="6917" width="13.5703125" style="1" customWidth="1"/>
    <col min="6918" max="6918" width="16.5703125" style="1" customWidth="1"/>
    <col min="6919" max="6919" width="15.28515625" style="1" customWidth="1"/>
    <col min="6920" max="7168" width="9.140625" style="1"/>
    <col min="7169" max="7169" width="2" style="1" customWidth="1"/>
    <col min="7170" max="7170" width="15" style="1" customWidth="1"/>
    <col min="7171" max="7171" width="15.85546875" style="1" customWidth="1"/>
    <col min="7172" max="7172" width="14.5703125" style="1" customWidth="1"/>
    <col min="7173" max="7173" width="13.5703125" style="1" customWidth="1"/>
    <col min="7174" max="7174" width="16.5703125" style="1" customWidth="1"/>
    <col min="7175" max="7175" width="15.28515625" style="1" customWidth="1"/>
    <col min="7176" max="7424" width="9.140625" style="1"/>
    <col min="7425" max="7425" width="2" style="1" customWidth="1"/>
    <col min="7426" max="7426" width="15" style="1" customWidth="1"/>
    <col min="7427" max="7427" width="15.85546875" style="1" customWidth="1"/>
    <col min="7428" max="7428" width="14.5703125" style="1" customWidth="1"/>
    <col min="7429" max="7429" width="13.5703125" style="1" customWidth="1"/>
    <col min="7430" max="7430" width="16.5703125" style="1" customWidth="1"/>
    <col min="7431" max="7431" width="15.28515625" style="1" customWidth="1"/>
    <col min="7432" max="7680" width="9.140625" style="1"/>
    <col min="7681" max="7681" width="2" style="1" customWidth="1"/>
    <col min="7682" max="7682" width="15" style="1" customWidth="1"/>
    <col min="7683" max="7683" width="15.85546875" style="1" customWidth="1"/>
    <col min="7684" max="7684" width="14.5703125" style="1" customWidth="1"/>
    <col min="7685" max="7685" width="13.5703125" style="1" customWidth="1"/>
    <col min="7686" max="7686" width="16.5703125" style="1" customWidth="1"/>
    <col min="7687" max="7687" width="15.28515625" style="1" customWidth="1"/>
    <col min="7688" max="7936" width="9.140625" style="1"/>
    <col min="7937" max="7937" width="2" style="1" customWidth="1"/>
    <col min="7938" max="7938" width="15" style="1" customWidth="1"/>
    <col min="7939" max="7939" width="15.85546875" style="1" customWidth="1"/>
    <col min="7940" max="7940" width="14.5703125" style="1" customWidth="1"/>
    <col min="7941" max="7941" width="13.5703125" style="1" customWidth="1"/>
    <col min="7942" max="7942" width="16.5703125" style="1" customWidth="1"/>
    <col min="7943" max="7943" width="15.28515625" style="1" customWidth="1"/>
    <col min="7944" max="8192" width="9.140625" style="1"/>
    <col min="8193" max="8193" width="2" style="1" customWidth="1"/>
    <col min="8194" max="8194" width="15" style="1" customWidth="1"/>
    <col min="8195" max="8195" width="15.85546875" style="1" customWidth="1"/>
    <col min="8196" max="8196" width="14.5703125" style="1" customWidth="1"/>
    <col min="8197" max="8197" width="13.5703125" style="1" customWidth="1"/>
    <col min="8198" max="8198" width="16.5703125" style="1" customWidth="1"/>
    <col min="8199" max="8199" width="15.28515625" style="1" customWidth="1"/>
    <col min="8200" max="8448" width="9.140625" style="1"/>
    <col min="8449" max="8449" width="2" style="1" customWidth="1"/>
    <col min="8450" max="8450" width="15" style="1" customWidth="1"/>
    <col min="8451" max="8451" width="15.85546875" style="1" customWidth="1"/>
    <col min="8452" max="8452" width="14.5703125" style="1" customWidth="1"/>
    <col min="8453" max="8453" width="13.5703125" style="1" customWidth="1"/>
    <col min="8454" max="8454" width="16.5703125" style="1" customWidth="1"/>
    <col min="8455" max="8455" width="15.28515625" style="1" customWidth="1"/>
    <col min="8456" max="8704" width="9.140625" style="1"/>
    <col min="8705" max="8705" width="2" style="1" customWidth="1"/>
    <col min="8706" max="8706" width="15" style="1" customWidth="1"/>
    <col min="8707" max="8707" width="15.85546875" style="1" customWidth="1"/>
    <col min="8708" max="8708" width="14.5703125" style="1" customWidth="1"/>
    <col min="8709" max="8709" width="13.5703125" style="1" customWidth="1"/>
    <col min="8710" max="8710" width="16.5703125" style="1" customWidth="1"/>
    <col min="8711" max="8711" width="15.28515625" style="1" customWidth="1"/>
    <col min="8712" max="8960" width="9.140625" style="1"/>
    <col min="8961" max="8961" width="2" style="1" customWidth="1"/>
    <col min="8962" max="8962" width="15" style="1" customWidth="1"/>
    <col min="8963" max="8963" width="15.85546875" style="1" customWidth="1"/>
    <col min="8964" max="8964" width="14.5703125" style="1" customWidth="1"/>
    <col min="8965" max="8965" width="13.5703125" style="1" customWidth="1"/>
    <col min="8966" max="8966" width="16.5703125" style="1" customWidth="1"/>
    <col min="8967" max="8967" width="15.28515625" style="1" customWidth="1"/>
    <col min="8968" max="9216" width="9.140625" style="1"/>
    <col min="9217" max="9217" width="2" style="1" customWidth="1"/>
    <col min="9218" max="9218" width="15" style="1" customWidth="1"/>
    <col min="9219" max="9219" width="15.85546875" style="1" customWidth="1"/>
    <col min="9220" max="9220" width="14.5703125" style="1" customWidth="1"/>
    <col min="9221" max="9221" width="13.5703125" style="1" customWidth="1"/>
    <col min="9222" max="9222" width="16.5703125" style="1" customWidth="1"/>
    <col min="9223" max="9223" width="15.28515625" style="1" customWidth="1"/>
    <col min="9224" max="9472" width="9.140625" style="1"/>
    <col min="9473" max="9473" width="2" style="1" customWidth="1"/>
    <col min="9474" max="9474" width="15" style="1" customWidth="1"/>
    <col min="9475" max="9475" width="15.85546875" style="1" customWidth="1"/>
    <col min="9476" max="9476" width="14.5703125" style="1" customWidth="1"/>
    <col min="9477" max="9477" width="13.5703125" style="1" customWidth="1"/>
    <col min="9478" max="9478" width="16.5703125" style="1" customWidth="1"/>
    <col min="9479" max="9479" width="15.28515625" style="1" customWidth="1"/>
    <col min="9480" max="9728" width="9.140625" style="1"/>
    <col min="9729" max="9729" width="2" style="1" customWidth="1"/>
    <col min="9730" max="9730" width="15" style="1" customWidth="1"/>
    <col min="9731" max="9731" width="15.85546875" style="1" customWidth="1"/>
    <col min="9732" max="9732" width="14.5703125" style="1" customWidth="1"/>
    <col min="9733" max="9733" width="13.5703125" style="1" customWidth="1"/>
    <col min="9734" max="9734" width="16.5703125" style="1" customWidth="1"/>
    <col min="9735" max="9735" width="15.28515625" style="1" customWidth="1"/>
    <col min="9736" max="9984" width="9.140625" style="1"/>
    <col min="9985" max="9985" width="2" style="1" customWidth="1"/>
    <col min="9986" max="9986" width="15" style="1" customWidth="1"/>
    <col min="9987" max="9987" width="15.85546875" style="1" customWidth="1"/>
    <col min="9988" max="9988" width="14.5703125" style="1" customWidth="1"/>
    <col min="9989" max="9989" width="13.5703125" style="1" customWidth="1"/>
    <col min="9990" max="9990" width="16.5703125" style="1" customWidth="1"/>
    <col min="9991" max="9991" width="15.28515625" style="1" customWidth="1"/>
    <col min="9992" max="10240" width="9.140625" style="1"/>
    <col min="10241" max="10241" width="2" style="1" customWidth="1"/>
    <col min="10242" max="10242" width="15" style="1" customWidth="1"/>
    <col min="10243" max="10243" width="15.85546875" style="1" customWidth="1"/>
    <col min="10244" max="10244" width="14.5703125" style="1" customWidth="1"/>
    <col min="10245" max="10245" width="13.5703125" style="1" customWidth="1"/>
    <col min="10246" max="10246" width="16.5703125" style="1" customWidth="1"/>
    <col min="10247" max="10247" width="15.28515625" style="1" customWidth="1"/>
    <col min="10248" max="10496" width="9.140625" style="1"/>
    <col min="10497" max="10497" width="2" style="1" customWidth="1"/>
    <col min="10498" max="10498" width="15" style="1" customWidth="1"/>
    <col min="10499" max="10499" width="15.85546875" style="1" customWidth="1"/>
    <col min="10500" max="10500" width="14.5703125" style="1" customWidth="1"/>
    <col min="10501" max="10501" width="13.5703125" style="1" customWidth="1"/>
    <col min="10502" max="10502" width="16.5703125" style="1" customWidth="1"/>
    <col min="10503" max="10503" width="15.28515625" style="1" customWidth="1"/>
    <col min="10504" max="10752" width="9.140625" style="1"/>
    <col min="10753" max="10753" width="2" style="1" customWidth="1"/>
    <col min="10754" max="10754" width="15" style="1" customWidth="1"/>
    <col min="10755" max="10755" width="15.85546875" style="1" customWidth="1"/>
    <col min="10756" max="10756" width="14.5703125" style="1" customWidth="1"/>
    <col min="10757" max="10757" width="13.5703125" style="1" customWidth="1"/>
    <col min="10758" max="10758" width="16.5703125" style="1" customWidth="1"/>
    <col min="10759" max="10759" width="15.28515625" style="1" customWidth="1"/>
    <col min="10760" max="11008" width="9.140625" style="1"/>
    <col min="11009" max="11009" width="2" style="1" customWidth="1"/>
    <col min="11010" max="11010" width="15" style="1" customWidth="1"/>
    <col min="11011" max="11011" width="15.85546875" style="1" customWidth="1"/>
    <col min="11012" max="11012" width="14.5703125" style="1" customWidth="1"/>
    <col min="11013" max="11013" width="13.5703125" style="1" customWidth="1"/>
    <col min="11014" max="11014" width="16.5703125" style="1" customWidth="1"/>
    <col min="11015" max="11015" width="15.28515625" style="1" customWidth="1"/>
    <col min="11016" max="11264" width="9.140625" style="1"/>
    <col min="11265" max="11265" width="2" style="1" customWidth="1"/>
    <col min="11266" max="11266" width="15" style="1" customWidth="1"/>
    <col min="11267" max="11267" width="15.85546875" style="1" customWidth="1"/>
    <col min="11268" max="11268" width="14.5703125" style="1" customWidth="1"/>
    <col min="11269" max="11269" width="13.5703125" style="1" customWidth="1"/>
    <col min="11270" max="11270" width="16.5703125" style="1" customWidth="1"/>
    <col min="11271" max="11271" width="15.28515625" style="1" customWidth="1"/>
    <col min="11272" max="11520" width="9.140625" style="1"/>
    <col min="11521" max="11521" width="2" style="1" customWidth="1"/>
    <col min="11522" max="11522" width="15" style="1" customWidth="1"/>
    <col min="11523" max="11523" width="15.85546875" style="1" customWidth="1"/>
    <col min="11524" max="11524" width="14.5703125" style="1" customWidth="1"/>
    <col min="11525" max="11525" width="13.5703125" style="1" customWidth="1"/>
    <col min="11526" max="11526" width="16.5703125" style="1" customWidth="1"/>
    <col min="11527" max="11527" width="15.28515625" style="1" customWidth="1"/>
    <col min="11528" max="11776" width="9.140625" style="1"/>
    <col min="11777" max="11777" width="2" style="1" customWidth="1"/>
    <col min="11778" max="11778" width="15" style="1" customWidth="1"/>
    <col min="11779" max="11779" width="15.85546875" style="1" customWidth="1"/>
    <col min="11780" max="11780" width="14.5703125" style="1" customWidth="1"/>
    <col min="11781" max="11781" width="13.5703125" style="1" customWidth="1"/>
    <col min="11782" max="11782" width="16.5703125" style="1" customWidth="1"/>
    <col min="11783" max="11783" width="15.28515625" style="1" customWidth="1"/>
    <col min="11784" max="12032" width="9.140625" style="1"/>
    <col min="12033" max="12033" width="2" style="1" customWidth="1"/>
    <col min="12034" max="12034" width="15" style="1" customWidth="1"/>
    <col min="12035" max="12035" width="15.85546875" style="1" customWidth="1"/>
    <col min="12036" max="12036" width="14.5703125" style="1" customWidth="1"/>
    <col min="12037" max="12037" width="13.5703125" style="1" customWidth="1"/>
    <col min="12038" max="12038" width="16.5703125" style="1" customWidth="1"/>
    <col min="12039" max="12039" width="15.28515625" style="1" customWidth="1"/>
    <col min="12040" max="12288" width="9.140625" style="1"/>
    <col min="12289" max="12289" width="2" style="1" customWidth="1"/>
    <col min="12290" max="12290" width="15" style="1" customWidth="1"/>
    <col min="12291" max="12291" width="15.85546875" style="1" customWidth="1"/>
    <col min="12292" max="12292" width="14.5703125" style="1" customWidth="1"/>
    <col min="12293" max="12293" width="13.5703125" style="1" customWidth="1"/>
    <col min="12294" max="12294" width="16.5703125" style="1" customWidth="1"/>
    <col min="12295" max="12295" width="15.28515625" style="1" customWidth="1"/>
    <col min="12296" max="12544" width="9.140625" style="1"/>
    <col min="12545" max="12545" width="2" style="1" customWidth="1"/>
    <col min="12546" max="12546" width="15" style="1" customWidth="1"/>
    <col min="12547" max="12547" width="15.85546875" style="1" customWidth="1"/>
    <col min="12548" max="12548" width="14.5703125" style="1" customWidth="1"/>
    <col min="12549" max="12549" width="13.5703125" style="1" customWidth="1"/>
    <col min="12550" max="12550" width="16.5703125" style="1" customWidth="1"/>
    <col min="12551" max="12551" width="15.28515625" style="1" customWidth="1"/>
    <col min="12552" max="12800" width="9.140625" style="1"/>
    <col min="12801" max="12801" width="2" style="1" customWidth="1"/>
    <col min="12802" max="12802" width="15" style="1" customWidth="1"/>
    <col min="12803" max="12803" width="15.85546875" style="1" customWidth="1"/>
    <col min="12804" max="12804" width="14.5703125" style="1" customWidth="1"/>
    <col min="12805" max="12805" width="13.5703125" style="1" customWidth="1"/>
    <col min="12806" max="12806" width="16.5703125" style="1" customWidth="1"/>
    <col min="12807" max="12807" width="15.28515625" style="1" customWidth="1"/>
    <col min="12808" max="13056" width="9.140625" style="1"/>
    <col min="13057" max="13057" width="2" style="1" customWidth="1"/>
    <col min="13058" max="13058" width="15" style="1" customWidth="1"/>
    <col min="13059" max="13059" width="15.85546875" style="1" customWidth="1"/>
    <col min="13060" max="13060" width="14.5703125" style="1" customWidth="1"/>
    <col min="13061" max="13061" width="13.5703125" style="1" customWidth="1"/>
    <col min="13062" max="13062" width="16.5703125" style="1" customWidth="1"/>
    <col min="13063" max="13063" width="15.28515625" style="1" customWidth="1"/>
    <col min="13064" max="13312" width="9.140625" style="1"/>
    <col min="13313" max="13313" width="2" style="1" customWidth="1"/>
    <col min="13314" max="13314" width="15" style="1" customWidth="1"/>
    <col min="13315" max="13315" width="15.85546875" style="1" customWidth="1"/>
    <col min="13316" max="13316" width="14.5703125" style="1" customWidth="1"/>
    <col min="13317" max="13317" width="13.5703125" style="1" customWidth="1"/>
    <col min="13318" max="13318" width="16.5703125" style="1" customWidth="1"/>
    <col min="13319" max="13319" width="15.28515625" style="1" customWidth="1"/>
    <col min="13320" max="13568" width="9.140625" style="1"/>
    <col min="13569" max="13569" width="2" style="1" customWidth="1"/>
    <col min="13570" max="13570" width="15" style="1" customWidth="1"/>
    <col min="13571" max="13571" width="15.85546875" style="1" customWidth="1"/>
    <col min="13572" max="13572" width="14.5703125" style="1" customWidth="1"/>
    <col min="13573" max="13573" width="13.5703125" style="1" customWidth="1"/>
    <col min="13574" max="13574" width="16.5703125" style="1" customWidth="1"/>
    <col min="13575" max="13575" width="15.28515625" style="1" customWidth="1"/>
    <col min="13576" max="13824" width="9.140625" style="1"/>
    <col min="13825" max="13825" width="2" style="1" customWidth="1"/>
    <col min="13826" max="13826" width="15" style="1" customWidth="1"/>
    <col min="13827" max="13827" width="15.85546875" style="1" customWidth="1"/>
    <col min="13828" max="13828" width="14.5703125" style="1" customWidth="1"/>
    <col min="13829" max="13829" width="13.5703125" style="1" customWidth="1"/>
    <col min="13830" max="13830" width="16.5703125" style="1" customWidth="1"/>
    <col min="13831" max="13831" width="15.28515625" style="1" customWidth="1"/>
    <col min="13832" max="14080" width="9.140625" style="1"/>
    <col min="14081" max="14081" width="2" style="1" customWidth="1"/>
    <col min="14082" max="14082" width="15" style="1" customWidth="1"/>
    <col min="14083" max="14083" width="15.85546875" style="1" customWidth="1"/>
    <col min="14084" max="14084" width="14.5703125" style="1" customWidth="1"/>
    <col min="14085" max="14085" width="13.5703125" style="1" customWidth="1"/>
    <col min="14086" max="14086" width="16.5703125" style="1" customWidth="1"/>
    <col min="14087" max="14087" width="15.28515625" style="1" customWidth="1"/>
    <col min="14088" max="14336" width="9.140625" style="1"/>
    <col min="14337" max="14337" width="2" style="1" customWidth="1"/>
    <col min="14338" max="14338" width="15" style="1" customWidth="1"/>
    <col min="14339" max="14339" width="15.85546875" style="1" customWidth="1"/>
    <col min="14340" max="14340" width="14.5703125" style="1" customWidth="1"/>
    <col min="14341" max="14341" width="13.5703125" style="1" customWidth="1"/>
    <col min="14342" max="14342" width="16.5703125" style="1" customWidth="1"/>
    <col min="14343" max="14343" width="15.28515625" style="1" customWidth="1"/>
    <col min="14344" max="14592" width="9.140625" style="1"/>
    <col min="14593" max="14593" width="2" style="1" customWidth="1"/>
    <col min="14594" max="14594" width="15" style="1" customWidth="1"/>
    <col min="14595" max="14595" width="15.85546875" style="1" customWidth="1"/>
    <col min="14596" max="14596" width="14.5703125" style="1" customWidth="1"/>
    <col min="14597" max="14597" width="13.5703125" style="1" customWidth="1"/>
    <col min="14598" max="14598" width="16.5703125" style="1" customWidth="1"/>
    <col min="14599" max="14599" width="15.28515625" style="1" customWidth="1"/>
    <col min="14600" max="14848" width="9.140625" style="1"/>
    <col min="14849" max="14849" width="2" style="1" customWidth="1"/>
    <col min="14850" max="14850" width="15" style="1" customWidth="1"/>
    <col min="14851" max="14851" width="15.85546875" style="1" customWidth="1"/>
    <col min="14852" max="14852" width="14.5703125" style="1" customWidth="1"/>
    <col min="14853" max="14853" width="13.5703125" style="1" customWidth="1"/>
    <col min="14854" max="14854" width="16.5703125" style="1" customWidth="1"/>
    <col min="14855" max="14855" width="15.28515625" style="1" customWidth="1"/>
    <col min="14856" max="15104" width="9.140625" style="1"/>
    <col min="15105" max="15105" width="2" style="1" customWidth="1"/>
    <col min="15106" max="15106" width="15" style="1" customWidth="1"/>
    <col min="15107" max="15107" width="15.85546875" style="1" customWidth="1"/>
    <col min="15108" max="15108" width="14.5703125" style="1" customWidth="1"/>
    <col min="15109" max="15109" width="13.5703125" style="1" customWidth="1"/>
    <col min="15110" max="15110" width="16.5703125" style="1" customWidth="1"/>
    <col min="15111" max="15111" width="15.28515625" style="1" customWidth="1"/>
    <col min="15112" max="15360" width="9.140625" style="1"/>
    <col min="15361" max="15361" width="2" style="1" customWidth="1"/>
    <col min="15362" max="15362" width="15" style="1" customWidth="1"/>
    <col min="15363" max="15363" width="15.85546875" style="1" customWidth="1"/>
    <col min="15364" max="15364" width="14.5703125" style="1" customWidth="1"/>
    <col min="15365" max="15365" width="13.5703125" style="1" customWidth="1"/>
    <col min="15366" max="15366" width="16.5703125" style="1" customWidth="1"/>
    <col min="15367" max="15367" width="15.28515625" style="1" customWidth="1"/>
    <col min="15368" max="15616" width="9.140625" style="1"/>
    <col min="15617" max="15617" width="2" style="1" customWidth="1"/>
    <col min="15618" max="15618" width="15" style="1" customWidth="1"/>
    <col min="15619" max="15619" width="15.85546875" style="1" customWidth="1"/>
    <col min="15620" max="15620" width="14.5703125" style="1" customWidth="1"/>
    <col min="15621" max="15621" width="13.5703125" style="1" customWidth="1"/>
    <col min="15622" max="15622" width="16.5703125" style="1" customWidth="1"/>
    <col min="15623" max="15623" width="15.28515625" style="1" customWidth="1"/>
    <col min="15624" max="15872" width="9.140625" style="1"/>
    <col min="15873" max="15873" width="2" style="1" customWidth="1"/>
    <col min="15874" max="15874" width="15" style="1" customWidth="1"/>
    <col min="15875" max="15875" width="15.85546875" style="1" customWidth="1"/>
    <col min="15876" max="15876" width="14.5703125" style="1" customWidth="1"/>
    <col min="15877" max="15877" width="13.5703125" style="1" customWidth="1"/>
    <col min="15878" max="15878" width="16.5703125" style="1" customWidth="1"/>
    <col min="15879" max="15879" width="15.28515625" style="1" customWidth="1"/>
    <col min="15880" max="16128" width="9.140625" style="1"/>
    <col min="16129" max="16129" width="2" style="1" customWidth="1"/>
    <col min="16130" max="16130" width="15" style="1" customWidth="1"/>
    <col min="16131" max="16131" width="15.85546875" style="1" customWidth="1"/>
    <col min="16132" max="16132" width="14.5703125" style="1" customWidth="1"/>
    <col min="16133" max="16133" width="13.5703125" style="1" customWidth="1"/>
    <col min="16134" max="16134" width="16.5703125" style="1" customWidth="1"/>
    <col min="16135" max="16135" width="15.28515625" style="1" customWidth="1"/>
    <col min="16136" max="16384" width="9.140625" style="1"/>
  </cols>
  <sheetData>
    <row r="1" spans="1:57" ht="24.75" customHeight="1" thickBot="1" x14ac:dyDescent="0.25">
      <c r="A1" s="85" t="s">
        <v>405</v>
      </c>
      <c r="B1" s="86"/>
      <c r="C1" s="86"/>
      <c r="D1" s="86"/>
      <c r="E1" s="86"/>
      <c r="F1" s="86"/>
      <c r="G1" s="86"/>
    </row>
    <row r="2" spans="1:57" ht="12.75" customHeight="1" x14ac:dyDescent="0.2">
      <c r="A2" s="87" t="s">
        <v>31</v>
      </c>
      <c r="B2" s="88"/>
      <c r="C2" s="89" t="s">
        <v>359</v>
      </c>
      <c r="D2" s="89" t="s">
        <v>362</v>
      </c>
      <c r="E2" s="90"/>
      <c r="F2" s="91" t="s">
        <v>32</v>
      </c>
      <c r="G2" s="92"/>
    </row>
    <row r="3" spans="1:57" ht="3" hidden="1" customHeight="1" x14ac:dyDescent="0.2">
      <c r="A3" s="93"/>
      <c r="B3" s="94"/>
      <c r="C3" s="95"/>
      <c r="D3" s="95"/>
      <c r="E3" s="96"/>
      <c r="F3" s="97"/>
      <c r="G3" s="98"/>
    </row>
    <row r="4" spans="1:57" ht="12" customHeight="1" x14ac:dyDescent="0.2">
      <c r="A4" s="99" t="s">
        <v>33</v>
      </c>
      <c r="B4" s="94"/>
      <c r="C4" s="95"/>
      <c r="D4" s="95"/>
      <c r="E4" s="96"/>
      <c r="F4" s="97" t="s">
        <v>34</v>
      </c>
      <c r="G4" s="100"/>
    </row>
    <row r="5" spans="1:57" ht="12.95" customHeight="1" x14ac:dyDescent="0.2">
      <c r="A5" s="101" t="s">
        <v>359</v>
      </c>
      <c r="B5" s="102"/>
      <c r="C5" s="103" t="s">
        <v>360</v>
      </c>
      <c r="D5" s="104"/>
      <c r="E5" s="102"/>
      <c r="F5" s="97" t="s">
        <v>35</v>
      </c>
      <c r="G5" s="98" t="s">
        <v>308</v>
      </c>
    </row>
    <row r="6" spans="1:57" ht="12.95" customHeight="1" x14ac:dyDescent="0.2">
      <c r="A6" s="99" t="s">
        <v>36</v>
      </c>
      <c r="B6" s="94"/>
      <c r="C6" s="95"/>
      <c r="D6" s="95"/>
      <c r="E6" s="96"/>
      <c r="F6" s="105" t="s">
        <v>37</v>
      </c>
      <c r="G6" s="106">
        <v>1</v>
      </c>
      <c r="O6" s="107"/>
    </row>
    <row r="7" spans="1:57" ht="12.95" customHeight="1" x14ac:dyDescent="0.2">
      <c r="A7" s="108" t="s">
        <v>93</v>
      </c>
      <c r="B7" s="109"/>
      <c r="C7" s="110" t="s">
        <v>94</v>
      </c>
      <c r="D7" s="111"/>
      <c r="E7" s="111"/>
      <c r="F7" s="112" t="s">
        <v>38</v>
      </c>
      <c r="G7" s="106">
        <f>IF(G6=0,,ROUND((F30+F32)/G6,1))</f>
        <v>0</v>
      </c>
    </row>
    <row r="8" spans="1:57" x14ac:dyDescent="0.2">
      <c r="A8" s="113" t="s">
        <v>39</v>
      </c>
      <c r="B8" s="97"/>
      <c r="C8" s="300" t="s">
        <v>358</v>
      </c>
      <c r="D8" s="300"/>
      <c r="E8" s="301"/>
      <c r="F8" s="114" t="s">
        <v>40</v>
      </c>
      <c r="G8" s="115"/>
      <c r="H8" s="116"/>
      <c r="I8" s="117"/>
    </row>
    <row r="9" spans="1:57" x14ac:dyDescent="0.2">
      <c r="A9" s="113" t="s">
        <v>41</v>
      </c>
      <c r="B9" s="97"/>
      <c r="C9" s="300"/>
      <c r="D9" s="300"/>
      <c r="E9" s="301"/>
      <c r="F9" s="97"/>
      <c r="G9" s="118"/>
      <c r="H9" s="119"/>
    </row>
    <row r="10" spans="1:57" x14ac:dyDescent="0.2">
      <c r="A10" s="113" t="s">
        <v>42</v>
      </c>
      <c r="B10" s="97"/>
      <c r="C10" s="300" t="s">
        <v>357</v>
      </c>
      <c r="D10" s="300"/>
      <c r="E10" s="300"/>
      <c r="F10" s="120"/>
      <c r="G10" s="121"/>
      <c r="H10" s="122"/>
    </row>
    <row r="11" spans="1:57" ht="13.5" customHeight="1" x14ac:dyDescent="0.2">
      <c r="A11" s="113" t="s">
        <v>43</v>
      </c>
      <c r="B11" s="97"/>
      <c r="C11" s="300"/>
      <c r="D11" s="300"/>
      <c r="E11" s="300"/>
      <c r="F11" s="123" t="s">
        <v>44</v>
      </c>
      <c r="G11" s="124"/>
      <c r="H11" s="119"/>
      <c r="BA11" s="125"/>
      <c r="BB11" s="125"/>
      <c r="BC11" s="125"/>
      <c r="BD11" s="125"/>
      <c r="BE11" s="125"/>
    </row>
    <row r="12" spans="1:57" ht="12.75" customHeight="1" x14ac:dyDescent="0.2">
      <c r="A12" s="126" t="s">
        <v>45</v>
      </c>
      <c r="B12" s="94"/>
      <c r="C12" s="302"/>
      <c r="D12" s="302"/>
      <c r="E12" s="302"/>
      <c r="F12" s="127" t="s">
        <v>46</v>
      </c>
      <c r="G12" s="128"/>
      <c r="H12" s="119"/>
    </row>
    <row r="13" spans="1:57" ht="28.5" customHeight="1" thickBot="1" x14ac:dyDescent="0.25">
      <c r="A13" s="129" t="s">
        <v>47</v>
      </c>
      <c r="B13" s="130"/>
      <c r="C13" s="130"/>
      <c r="D13" s="130"/>
      <c r="E13" s="131"/>
      <c r="F13" s="131"/>
      <c r="G13" s="132"/>
      <c r="H13" s="119"/>
    </row>
    <row r="14" spans="1:57" ht="17.25" customHeight="1" thickBot="1" x14ac:dyDescent="0.25">
      <c r="A14" s="133" t="s">
        <v>48</v>
      </c>
      <c r="B14" s="134"/>
      <c r="C14" s="135"/>
      <c r="D14" s="136"/>
      <c r="E14" s="137"/>
      <c r="F14" s="137"/>
      <c r="G14" s="135"/>
    </row>
    <row r="15" spans="1:57" ht="15.95" customHeight="1" x14ac:dyDescent="0.2">
      <c r="A15" s="138"/>
      <c r="B15" s="139" t="s">
        <v>49</v>
      </c>
      <c r="C15" s="140">
        <f>'VNON VNON Rek'!E8</f>
        <v>0</v>
      </c>
      <c r="D15" s="141"/>
      <c r="E15" s="142"/>
      <c r="F15" s="143"/>
      <c r="G15" s="140"/>
    </row>
    <row r="16" spans="1:57" ht="15.95" customHeight="1" x14ac:dyDescent="0.2">
      <c r="A16" s="138" t="s">
        <v>50</v>
      </c>
      <c r="B16" s="139" t="s">
        <v>51</v>
      </c>
      <c r="C16" s="140">
        <f>'VNON VNON Rek'!F8</f>
        <v>0</v>
      </c>
      <c r="D16" s="93"/>
      <c r="E16" s="144"/>
      <c r="F16" s="145"/>
      <c r="G16" s="140"/>
    </row>
    <row r="17" spans="1:7" ht="15.95" customHeight="1" x14ac:dyDescent="0.2">
      <c r="A17" s="138" t="s">
        <v>52</v>
      </c>
      <c r="B17" s="139" t="s">
        <v>53</v>
      </c>
      <c r="C17" s="140">
        <f>'VNON VNON Rek'!H8</f>
        <v>0</v>
      </c>
      <c r="D17" s="93"/>
      <c r="E17" s="144"/>
      <c r="F17" s="145"/>
      <c r="G17" s="140"/>
    </row>
    <row r="18" spans="1:7" ht="15.95" customHeight="1" x14ac:dyDescent="0.2">
      <c r="A18" s="146" t="s">
        <v>54</v>
      </c>
      <c r="B18" s="147" t="s">
        <v>55</v>
      </c>
      <c r="C18" s="140">
        <f>'VNON VNON Rek'!G8</f>
        <v>0</v>
      </c>
      <c r="D18" s="93"/>
      <c r="E18" s="144"/>
      <c r="F18" s="145"/>
      <c r="G18" s="140"/>
    </row>
    <row r="19" spans="1:7" ht="15.95" customHeight="1" x14ac:dyDescent="0.2">
      <c r="A19" s="148" t="s">
        <v>56</v>
      </c>
      <c r="B19" s="139"/>
      <c r="C19" s="140">
        <f>SUM(C15:C18)</f>
        <v>0</v>
      </c>
      <c r="D19" s="93"/>
      <c r="E19" s="144"/>
      <c r="F19" s="145"/>
      <c r="G19" s="140"/>
    </row>
    <row r="20" spans="1:7" ht="15.95" customHeight="1" x14ac:dyDescent="0.2">
      <c r="A20" s="148"/>
      <c r="B20" s="139"/>
      <c r="C20" s="140"/>
      <c r="D20" s="93"/>
      <c r="E20" s="144"/>
      <c r="F20" s="145"/>
      <c r="G20" s="140"/>
    </row>
    <row r="21" spans="1:7" ht="15.95" customHeight="1" x14ac:dyDescent="0.2">
      <c r="A21" s="148" t="s">
        <v>30</v>
      </c>
      <c r="B21" s="139"/>
      <c r="C21" s="140">
        <f>'VNON VNON Rek'!I8</f>
        <v>0</v>
      </c>
      <c r="D21" s="93"/>
      <c r="E21" s="144"/>
      <c r="F21" s="145"/>
      <c r="G21" s="140"/>
    </row>
    <row r="22" spans="1:7" ht="15.95" customHeight="1" x14ac:dyDescent="0.2">
      <c r="A22" s="149" t="s">
        <v>57</v>
      </c>
      <c r="B22" s="119"/>
      <c r="C22" s="140">
        <f>C19+C21</f>
        <v>0</v>
      </c>
      <c r="D22" s="93"/>
      <c r="E22" s="144"/>
      <c r="F22" s="145"/>
      <c r="G22" s="140"/>
    </row>
    <row r="23" spans="1:7" ht="15.95" customHeight="1" thickBot="1" x14ac:dyDescent="0.25">
      <c r="A23" s="298" t="s">
        <v>58</v>
      </c>
      <c r="B23" s="299"/>
      <c r="C23" s="150">
        <f>C22+G23</f>
        <v>0</v>
      </c>
      <c r="D23" s="151"/>
      <c r="E23" s="152"/>
      <c r="F23" s="153"/>
      <c r="G23" s="140"/>
    </row>
    <row r="24" spans="1:7" x14ac:dyDescent="0.2">
      <c r="A24" s="154" t="s">
        <v>59</v>
      </c>
      <c r="B24" s="155"/>
      <c r="C24" s="156"/>
      <c r="D24" s="155" t="s">
        <v>60</v>
      </c>
      <c r="E24" s="155"/>
      <c r="F24" s="157" t="s">
        <v>61</v>
      </c>
      <c r="G24" s="158"/>
    </row>
    <row r="25" spans="1:7" x14ac:dyDescent="0.2">
      <c r="A25" s="149" t="s">
        <v>62</v>
      </c>
      <c r="B25" s="119"/>
      <c r="C25" s="159"/>
      <c r="D25" s="119" t="s">
        <v>62</v>
      </c>
      <c r="F25" s="160" t="s">
        <v>62</v>
      </c>
      <c r="G25" s="161"/>
    </row>
    <row r="26" spans="1:7" x14ac:dyDescent="0.2">
      <c r="A26" s="149" t="s">
        <v>63</v>
      </c>
      <c r="B26" s="162"/>
      <c r="C26" s="159"/>
      <c r="D26" s="119" t="s">
        <v>63</v>
      </c>
      <c r="F26" s="160" t="s">
        <v>63</v>
      </c>
      <c r="G26" s="161"/>
    </row>
    <row r="27" spans="1:7" x14ac:dyDescent="0.2">
      <c r="A27" s="149"/>
      <c r="B27" s="163"/>
      <c r="C27" s="159"/>
      <c r="D27" s="119"/>
      <c r="F27" s="160"/>
      <c r="G27" s="161"/>
    </row>
    <row r="28" spans="1:7" x14ac:dyDescent="0.2">
      <c r="A28" s="149" t="s">
        <v>64</v>
      </c>
      <c r="B28" s="119"/>
      <c r="C28" s="159"/>
      <c r="D28" s="160" t="s">
        <v>65</v>
      </c>
      <c r="E28" s="159"/>
      <c r="F28" s="164" t="s">
        <v>65</v>
      </c>
      <c r="G28" s="161"/>
    </row>
    <row r="29" spans="1:7" x14ac:dyDescent="0.2">
      <c r="A29" s="149"/>
      <c r="B29" s="119"/>
      <c r="C29" s="165"/>
      <c r="D29" s="166"/>
      <c r="E29" s="165"/>
      <c r="F29" s="119"/>
      <c r="G29" s="161"/>
    </row>
    <row r="30" spans="1:7" x14ac:dyDescent="0.2">
      <c r="A30" s="167" t="s">
        <v>12</v>
      </c>
      <c r="B30" s="168"/>
      <c r="C30" s="169">
        <v>21</v>
      </c>
      <c r="D30" s="168" t="s">
        <v>66</v>
      </c>
      <c r="E30" s="170"/>
      <c r="F30" s="304">
        <f>C23-F32</f>
        <v>0</v>
      </c>
      <c r="G30" s="305"/>
    </row>
    <row r="31" spans="1:7" x14ac:dyDescent="0.2">
      <c r="A31" s="167" t="s">
        <v>67</v>
      </c>
      <c r="B31" s="168"/>
      <c r="C31" s="169">
        <f>C30</f>
        <v>21</v>
      </c>
      <c r="D31" s="168" t="s">
        <v>68</v>
      </c>
      <c r="E31" s="170"/>
      <c r="F31" s="304">
        <f>ROUND(PRODUCT(F30,C31/100),0)</f>
        <v>0</v>
      </c>
      <c r="G31" s="305"/>
    </row>
    <row r="32" spans="1:7" x14ac:dyDescent="0.2">
      <c r="A32" s="167" t="s">
        <v>12</v>
      </c>
      <c r="B32" s="168"/>
      <c r="C32" s="169">
        <v>0</v>
      </c>
      <c r="D32" s="168" t="s">
        <v>68</v>
      </c>
      <c r="E32" s="170"/>
      <c r="F32" s="304">
        <v>0</v>
      </c>
      <c r="G32" s="305"/>
    </row>
    <row r="33" spans="1:8" x14ac:dyDescent="0.2">
      <c r="A33" s="167" t="s">
        <v>67</v>
      </c>
      <c r="B33" s="171"/>
      <c r="C33" s="172">
        <f>C32</f>
        <v>0</v>
      </c>
      <c r="D33" s="168" t="s">
        <v>68</v>
      </c>
      <c r="E33" s="145"/>
      <c r="F33" s="304">
        <f>ROUND(PRODUCT(F32,C33/100),0)</f>
        <v>0</v>
      </c>
      <c r="G33" s="305"/>
    </row>
    <row r="34" spans="1:8" s="176" customFormat="1" ht="19.5" customHeight="1" thickBot="1" x14ac:dyDescent="0.3">
      <c r="A34" s="173" t="s">
        <v>69</v>
      </c>
      <c r="B34" s="174"/>
      <c r="C34" s="174"/>
      <c r="D34" s="174"/>
      <c r="E34" s="175"/>
      <c r="F34" s="306">
        <f>ROUND(SUM(F30:F33),0)</f>
        <v>0</v>
      </c>
      <c r="G34" s="307"/>
    </row>
    <row r="36" spans="1:8" x14ac:dyDescent="0.2">
      <c r="A36" s="2" t="s">
        <v>70</v>
      </c>
      <c r="B36" s="2"/>
      <c r="C36" s="2"/>
      <c r="D36" s="2"/>
      <c r="E36" s="2"/>
      <c r="F36" s="2"/>
      <c r="G36" s="2"/>
      <c r="H36" s="1" t="s">
        <v>2</v>
      </c>
    </row>
    <row r="37" spans="1:8" ht="14.25" customHeight="1" x14ac:dyDescent="0.2">
      <c r="A37" s="2"/>
      <c r="B37" s="308" t="s">
        <v>400</v>
      </c>
      <c r="C37" s="308"/>
      <c r="D37" s="308"/>
      <c r="E37" s="308"/>
      <c r="F37" s="308"/>
      <c r="G37" s="308"/>
      <c r="H37" s="1" t="s">
        <v>2</v>
      </c>
    </row>
    <row r="38" spans="1:8" ht="12.75" customHeight="1" x14ac:dyDescent="0.2">
      <c r="A38" s="177"/>
      <c r="B38" s="308"/>
      <c r="C38" s="308"/>
      <c r="D38" s="308"/>
      <c r="E38" s="308"/>
      <c r="F38" s="308"/>
      <c r="G38" s="308"/>
      <c r="H38" s="1" t="s">
        <v>2</v>
      </c>
    </row>
    <row r="39" spans="1:8" x14ac:dyDescent="0.2">
      <c r="A39" s="177"/>
      <c r="B39" s="308"/>
      <c r="C39" s="308"/>
      <c r="D39" s="308"/>
      <c r="E39" s="308"/>
      <c r="F39" s="308"/>
      <c r="G39" s="308"/>
      <c r="H39" s="1" t="s">
        <v>2</v>
      </c>
    </row>
    <row r="40" spans="1:8" x14ac:dyDescent="0.2">
      <c r="A40" s="177"/>
      <c r="B40" s="308"/>
      <c r="C40" s="308"/>
      <c r="D40" s="308"/>
      <c r="E40" s="308"/>
      <c r="F40" s="308"/>
      <c r="G40" s="308"/>
      <c r="H40" s="1" t="s">
        <v>2</v>
      </c>
    </row>
    <row r="41" spans="1:8" x14ac:dyDescent="0.2">
      <c r="A41" s="177"/>
      <c r="B41" s="308"/>
      <c r="C41" s="308"/>
      <c r="D41" s="308"/>
      <c r="E41" s="308"/>
      <c r="F41" s="308"/>
      <c r="G41" s="308"/>
      <c r="H41" s="1" t="s">
        <v>2</v>
      </c>
    </row>
    <row r="42" spans="1:8" x14ac:dyDescent="0.2">
      <c r="A42" s="177"/>
      <c r="B42" s="308"/>
      <c r="C42" s="308"/>
      <c r="D42" s="308"/>
      <c r="E42" s="308"/>
      <c r="F42" s="308"/>
      <c r="G42" s="308"/>
      <c r="H42" s="1" t="s">
        <v>2</v>
      </c>
    </row>
    <row r="43" spans="1:8" x14ac:dyDescent="0.2">
      <c r="A43" s="177"/>
      <c r="B43" s="308"/>
      <c r="C43" s="308"/>
      <c r="D43" s="308"/>
      <c r="E43" s="308"/>
      <c r="F43" s="308"/>
      <c r="G43" s="308"/>
      <c r="H43" s="1" t="s">
        <v>2</v>
      </c>
    </row>
    <row r="44" spans="1:8" ht="12.75" customHeight="1" x14ac:dyDescent="0.2">
      <c r="A44" s="177"/>
      <c r="B44" s="308"/>
      <c r="C44" s="308"/>
      <c r="D44" s="308"/>
      <c r="E44" s="308"/>
      <c r="F44" s="308"/>
      <c r="G44" s="308"/>
      <c r="H44" s="1" t="s">
        <v>2</v>
      </c>
    </row>
    <row r="45" spans="1:8" ht="48" customHeight="1" x14ac:dyDescent="0.2">
      <c r="A45" s="177"/>
      <c r="B45" s="308"/>
      <c r="C45" s="308"/>
      <c r="D45" s="308"/>
      <c r="E45" s="308"/>
      <c r="F45" s="308"/>
      <c r="G45" s="308"/>
      <c r="H45" s="1" t="s">
        <v>2</v>
      </c>
    </row>
    <row r="46" spans="1:8" x14ac:dyDescent="0.2">
      <c r="B46" s="303"/>
      <c r="C46" s="303"/>
      <c r="D46" s="303"/>
      <c r="E46" s="303"/>
      <c r="F46" s="303"/>
      <c r="G46" s="303"/>
    </row>
    <row r="47" spans="1:8" x14ac:dyDescent="0.2">
      <c r="B47" s="303"/>
      <c r="C47" s="303"/>
      <c r="D47" s="303"/>
      <c r="E47" s="303"/>
      <c r="F47" s="303"/>
      <c r="G47" s="303"/>
    </row>
    <row r="48" spans="1:8" x14ac:dyDescent="0.2">
      <c r="B48" s="303"/>
      <c r="C48" s="303"/>
      <c r="D48" s="303"/>
      <c r="E48" s="303"/>
      <c r="F48" s="303"/>
      <c r="G48" s="303"/>
    </row>
    <row r="49" spans="2:7" x14ac:dyDescent="0.2">
      <c r="B49" s="303"/>
      <c r="C49" s="303"/>
      <c r="D49" s="303"/>
      <c r="E49" s="303"/>
      <c r="F49" s="303"/>
      <c r="G49" s="303"/>
    </row>
    <row r="50" spans="2:7" x14ac:dyDescent="0.2">
      <c r="B50" s="303"/>
      <c r="C50" s="303"/>
      <c r="D50" s="303"/>
      <c r="E50" s="303"/>
      <c r="F50" s="303"/>
      <c r="G50" s="303"/>
    </row>
    <row r="51" spans="2:7" x14ac:dyDescent="0.2">
      <c r="B51" s="303"/>
      <c r="C51" s="303"/>
      <c r="D51" s="303"/>
      <c r="E51" s="303"/>
      <c r="F51" s="303"/>
      <c r="G51" s="303"/>
    </row>
  </sheetData>
  <mergeCells count="18"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  <mergeCell ref="A23:B23"/>
    <mergeCell ref="C8:E8"/>
    <mergeCell ref="C9:E9"/>
    <mergeCell ref="C10:E10"/>
    <mergeCell ref="C11:E11"/>
    <mergeCell ref="C12:E12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CE,Tučné"BUILDpower,  © RTS, a.s.&amp;R&amp;"Arial,Obyčejné"Strana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2"/>
  <dimension ref="A1:BE65"/>
  <sheetViews>
    <sheetView workbookViewId="0">
      <selection activeCell="F21" sqref="F21"/>
    </sheetView>
  </sheetViews>
  <sheetFormatPr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9.85546875" style="1" customWidth="1"/>
    <col min="10" max="256" width="9.140625" style="1"/>
    <col min="257" max="257" width="5.85546875" style="1" customWidth="1"/>
    <col min="258" max="258" width="6.140625" style="1" customWidth="1"/>
    <col min="259" max="259" width="11.42578125" style="1" customWidth="1"/>
    <col min="260" max="260" width="15.85546875" style="1" customWidth="1"/>
    <col min="261" max="261" width="11.28515625" style="1" customWidth="1"/>
    <col min="262" max="262" width="10.85546875" style="1" customWidth="1"/>
    <col min="263" max="263" width="11" style="1" customWidth="1"/>
    <col min="264" max="264" width="11.140625" style="1" customWidth="1"/>
    <col min="265" max="265" width="10.7109375" style="1" customWidth="1"/>
    <col min="266" max="512" width="9.140625" style="1"/>
    <col min="513" max="513" width="5.85546875" style="1" customWidth="1"/>
    <col min="514" max="514" width="6.140625" style="1" customWidth="1"/>
    <col min="515" max="515" width="11.42578125" style="1" customWidth="1"/>
    <col min="516" max="516" width="15.85546875" style="1" customWidth="1"/>
    <col min="517" max="517" width="11.28515625" style="1" customWidth="1"/>
    <col min="518" max="518" width="10.85546875" style="1" customWidth="1"/>
    <col min="519" max="519" width="11" style="1" customWidth="1"/>
    <col min="520" max="520" width="11.140625" style="1" customWidth="1"/>
    <col min="521" max="521" width="10.7109375" style="1" customWidth="1"/>
    <col min="522" max="768" width="9.140625" style="1"/>
    <col min="769" max="769" width="5.85546875" style="1" customWidth="1"/>
    <col min="770" max="770" width="6.140625" style="1" customWidth="1"/>
    <col min="771" max="771" width="11.42578125" style="1" customWidth="1"/>
    <col min="772" max="772" width="15.85546875" style="1" customWidth="1"/>
    <col min="773" max="773" width="11.28515625" style="1" customWidth="1"/>
    <col min="774" max="774" width="10.85546875" style="1" customWidth="1"/>
    <col min="775" max="775" width="11" style="1" customWidth="1"/>
    <col min="776" max="776" width="11.140625" style="1" customWidth="1"/>
    <col min="777" max="777" width="10.7109375" style="1" customWidth="1"/>
    <col min="778" max="1024" width="9.140625" style="1"/>
    <col min="1025" max="1025" width="5.85546875" style="1" customWidth="1"/>
    <col min="1026" max="1026" width="6.140625" style="1" customWidth="1"/>
    <col min="1027" max="1027" width="11.42578125" style="1" customWidth="1"/>
    <col min="1028" max="1028" width="15.85546875" style="1" customWidth="1"/>
    <col min="1029" max="1029" width="11.28515625" style="1" customWidth="1"/>
    <col min="1030" max="1030" width="10.85546875" style="1" customWidth="1"/>
    <col min="1031" max="1031" width="11" style="1" customWidth="1"/>
    <col min="1032" max="1032" width="11.140625" style="1" customWidth="1"/>
    <col min="1033" max="1033" width="10.7109375" style="1" customWidth="1"/>
    <col min="1034" max="1280" width="9.140625" style="1"/>
    <col min="1281" max="1281" width="5.85546875" style="1" customWidth="1"/>
    <col min="1282" max="1282" width="6.140625" style="1" customWidth="1"/>
    <col min="1283" max="1283" width="11.42578125" style="1" customWidth="1"/>
    <col min="1284" max="1284" width="15.85546875" style="1" customWidth="1"/>
    <col min="1285" max="1285" width="11.28515625" style="1" customWidth="1"/>
    <col min="1286" max="1286" width="10.85546875" style="1" customWidth="1"/>
    <col min="1287" max="1287" width="11" style="1" customWidth="1"/>
    <col min="1288" max="1288" width="11.140625" style="1" customWidth="1"/>
    <col min="1289" max="1289" width="10.7109375" style="1" customWidth="1"/>
    <col min="1290" max="1536" width="9.140625" style="1"/>
    <col min="1537" max="1537" width="5.85546875" style="1" customWidth="1"/>
    <col min="1538" max="1538" width="6.140625" style="1" customWidth="1"/>
    <col min="1539" max="1539" width="11.42578125" style="1" customWidth="1"/>
    <col min="1540" max="1540" width="15.85546875" style="1" customWidth="1"/>
    <col min="1541" max="1541" width="11.28515625" style="1" customWidth="1"/>
    <col min="1542" max="1542" width="10.85546875" style="1" customWidth="1"/>
    <col min="1543" max="1543" width="11" style="1" customWidth="1"/>
    <col min="1544" max="1544" width="11.140625" style="1" customWidth="1"/>
    <col min="1545" max="1545" width="10.7109375" style="1" customWidth="1"/>
    <col min="1546" max="1792" width="9.140625" style="1"/>
    <col min="1793" max="1793" width="5.85546875" style="1" customWidth="1"/>
    <col min="1794" max="1794" width="6.140625" style="1" customWidth="1"/>
    <col min="1795" max="1795" width="11.42578125" style="1" customWidth="1"/>
    <col min="1796" max="1796" width="15.85546875" style="1" customWidth="1"/>
    <col min="1797" max="1797" width="11.28515625" style="1" customWidth="1"/>
    <col min="1798" max="1798" width="10.85546875" style="1" customWidth="1"/>
    <col min="1799" max="1799" width="11" style="1" customWidth="1"/>
    <col min="1800" max="1800" width="11.140625" style="1" customWidth="1"/>
    <col min="1801" max="1801" width="10.7109375" style="1" customWidth="1"/>
    <col min="1802" max="2048" width="9.140625" style="1"/>
    <col min="2049" max="2049" width="5.85546875" style="1" customWidth="1"/>
    <col min="2050" max="2050" width="6.140625" style="1" customWidth="1"/>
    <col min="2051" max="2051" width="11.42578125" style="1" customWidth="1"/>
    <col min="2052" max="2052" width="15.85546875" style="1" customWidth="1"/>
    <col min="2053" max="2053" width="11.28515625" style="1" customWidth="1"/>
    <col min="2054" max="2054" width="10.85546875" style="1" customWidth="1"/>
    <col min="2055" max="2055" width="11" style="1" customWidth="1"/>
    <col min="2056" max="2056" width="11.140625" style="1" customWidth="1"/>
    <col min="2057" max="2057" width="10.7109375" style="1" customWidth="1"/>
    <col min="2058" max="2304" width="9.140625" style="1"/>
    <col min="2305" max="2305" width="5.85546875" style="1" customWidth="1"/>
    <col min="2306" max="2306" width="6.140625" style="1" customWidth="1"/>
    <col min="2307" max="2307" width="11.42578125" style="1" customWidth="1"/>
    <col min="2308" max="2308" width="15.85546875" style="1" customWidth="1"/>
    <col min="2309" max="2309" width="11.28515625" style="1" customWidth="1"/>
    <col min="2310" max="2310" width="10.85546875" style="1" customWidth="1"/>
    <col min="2311" max="2311" width="11" style="1" customWidth="1"/>
    <col min="2312" max="2312" width="11.140625" style="1" customWidth="1"/>
    <col min="2313" max="2313" width="10.7109375" style="1" customWidth="1"/>
    <col min="2314" max="2560" width="9.140625" style="1"/>
    <col min="2561" max="2561" width="5.85546875" style="1" customWidth="1"/>
    <col min="2562" max="2562" width="6.140625" style="1" customWidth="1"/>
    <col min="2563" max="2563" width="11.42578125" style="1" customWidth="1"/>
    <col min="2564" max="2564" width="15.85546875" style="1" customWidth="1"/>
    <col min="2565" max="2565" width="11.28515625" style="1" customWidth="1"/>
    <col min="2566" max="2566" width="10.85546875" style="1" customWidth="1"/>
    <col min="2567" max="2567" width="11" style="1" customWidth="1"/>
    <col min="2568" max="2568" width="11.140625" style="1" customWidth="1"/>
    <col min="2569" max="2569" width="10.7109375" style="1" customWidth="1"/>
    <col min="2570" max="2816" width="9.140625" style="1"/>
    <col min="2817" max="2817" width="5.85546875" style="1" customWidth="1"/>
    <col min="2818" max="2818" width="6.140625" style="1" customWidth="1"/>
    <col min="2819" max="2819" width="11.42578125" style="1" customWidth="1"/>
    <col min="2820" max="2820" width="15.85546875" style="1" customWidth="1"/>
    <col min="2821" max="2821" width="11.28515625" style="1" customWidth="1"/>
    <col min="2822" max="2822" width="10.85546875" style="1" customWidth="1"/>
    <col min="2823" max="2823" width="11" style="1" customWidth="1"/>
    <col min="2824" max="2824" width="11.140625" style="1" customWidth="1"/>
    <col min="2825" max="2825" width="10.7109375" style="1" customWidth="1"/>
    <col min="2826" max="3072" width="9.140625" style="1"/>
    <col min="3073" max="3073" width="5.85546875" style="1" customWidth="1"/>
    <col min="3074" max="3074" width="6.140625" style="1" customWidth="1"/>
    <col min="3075" max="3075" width="11.42578125" style="1" customWidth="1"/>
    <col min="3076" max="3076" width="15.85546875" style="1" customWidth="1"/>
    <col min="3077" max="3077" width="11.28515625" style="1" customWidth="1"/>
    <col min="3078" max="3078" width="10.85546875" style="1" customWidth="1"/>
    <col min="3079" max="3079" width="11" style="1" customWidth="1"/>
    <col min="3080" max="3080" width="11.140625" style="1" customWidth="1"/>
    <col min="3081" max="3081" width="10.7109375" style="1" customWidth="1"/>
    <col min="3082" max="3328" width="9.140625" style="1"/>
    <col min="3329" max="3329" width="5.85546875" style="1" customWidth="1"/>
    <col min="3330" max="3330" width="6.140625" style="1" customWidth="1"/>
    <col min="3331" max="3331" width="11.42578125" style="1" customWidth="1"/>
    <col min="3332" max="3332" width="15.85546875" style="1" customWidth="1"/>
    <col min="3333" max="3333" width="11.28515625" style="1" customWidth="1"/>
    <col min="3334" max="3334" width="10.85546875" style="1" customWidth="1"/>
    <col min="3335" max="3335" width="11" style="1" customWidth="1"/>
    <col min="3336" max="3336" width="11.140625" style="1" customWidth="1"/>
    <col min="3337" max="3337" width="10.7109375" style="1" customWidth="1"/>
    <col min="3338" max="3584" width="9.140625" style="1"/>
    <col min="3585" max="3585" width="5.85546875" style="1" customWidth="1"/>
    <col min="3586" max="3586" width="6.140625" style="1" customWidth="1"/>
    <col min="3587" max="3587" width="11.42578125" style="1" customWidth="1"/>
    <col min="3588" max="3588" width="15.85546875" style="1" customWidth="1"/>
    <col min="3589" max="3589" width="11.28515625" style="1" customWidth="1"/>
    <col min="3590" max="3590" width="10.85546875" style="1" customWidth="1"/>
    <col min="3591" max="3591" width="11" style="1" customWidth="1"/>
    <col min="3592" max="3592" width="11.140625" style="1" customWidth="1"/>
    <col min="3593" max="3593" width="10.7109375" style="1" customWidth="1"/>
    <col min="3594" max="3840" width="9.140625" style="1"/>
    <col min="3841" max="3841" width="5.85546875" style="1" customWidth="1"/>
    <col min="3842" max="3842" width="6.140625" style="1" customWidth="1"/>
    <col min="3843" max="3843" width="11.42578125" style="1" customWidth="1"/>
    <col min="3844" max="3844" width="15.85546875" style="1" customWidth="1"/>
    <col min="3845" max="3845" width="11.28515625" style="1" customWidth="1"/>
    <col min="3846" max="3846" width="10.85546875" style="1" customWidth="1"/>
    <col min="3847" max="3847" width="11" style="1" customWidth="1"/>
    <col min="3848" max="3848" width="11.140625" style="1" customWidth="1"/>
    <col min="3849" max="3849" width="10.7109375" style="1" customWidth="1"/>
    <col min="3850" max="4096" width="9.140625" style="1"/>
    <col min="4097" max="4097" width="5.85546875" style="1" customWidth="1"/>
    <col min="4098" max="4098" width="6.140625" style="1" customWidth="1"/>
    <col min="4099" max="4099" width="11.42578125" style="1" customWidth="1"/>
    <col min="4100" max="4100" width="15.85546875" style="1" customWidth="1"/>
    <col min="4101" max="4101" width="11.28515625" style="1" customWidth="1"/>
    <col min="4102" max="4102" width="10.85546875" style="1" customWidth="1"/>
    <col min="4103" max="4103" width="11" style="1" customWidth="1"/>
    <col min="4104" max="4104" width="11.140625" style="1" customWidth="1"/>
    <col min="4105" max="4105" width="10.7109375" style="1" customWidth="1"/>
    <col min="4106" max="4352" width="9.140625" style="1"/>
    <col min="4353" max="4353" width="5.85546875" style="1" customWidth="1"/>
    <col min="4354" max="4354" width="6.140625" style="1" customWidth="1"/>
    <col min="4355" max="4355" width="11.42578125" style="1" customWidth="1"/>
    <col min="4356" max="4356" width="15.85546875" style="1" customWidth="1"/>
    <col min="4357" max="4357" width="11.28515625" style="1" customWidth="1"/>
    <col min="4358" max="4358" width="10.85546875" style="1" customWidth="1"/>
    <col min="4359" max="4359" width="11" style="1" customWidth="1"/>
    <col min="4360" max="4360" width="11.140625" style="1" customWidth="1"/>
    <col min="4361" max="4361" width="10.7109375" style="1" customWidth="1"/>
    <col min="4362" max="4608" width="9.140625" style="1"/>
    <col min="4609" max="4609" width="5.85546875" style="1" customWidth="1"/>
    <col min="4610" max="4610" width="6.140625" style="1" customWidth="1"/>
    <col min="4611" max="4611" width="11.42578125" style="1" customWidth="1"/>
    <col min="4612" max="4612" width="15.85546875" style="1" customWidth="1"/>
    <col min="4613" max="4613" width="11.28515625" style="1" customWidth="1"/>
    <col min="4614" max="4614" width="10.85546875" style="1" customWidth="1"/>
    <col min="4615" max="4615" width="11" style="1" customWidth="1"/>
    <col min="4616" max="4616" width="11.140625" style="1" customWidth="1"/>
    <col min="4617" max="4617" width="10.7109375" style="1" customWidth="1"/>
    <col min="4618" max="4864" width="9.140625" style="1"/>
    <col min="4865" max="4865" width="5.85546875" style="1" customWidth="1"/>
    <col min="4866" max="4866" width="6.140625" style="1" customWidth="1"/>
    <col min="4867" max="4867" width="11.42578125" style="1" customWidth="1"/>
    <col min="4868" max="4868" width="15.85546875" style="1" customWidth="1"/>
    <col min="4869" max="4869" width="11.28515625" style="1" customWidth="1"/>
    <col min="4870" max="4870" width="10.85546875" style="1" customWidth="1"/>
    <col min="4871" max="4871" width="11" style="1" customWidth="1"/>
    <col min="4872" max="4872" width="11.140625" style="1" customWidth="1"/>
    <col min="4873" max="4873" width="10.7109375" style="1" customWidth="1"/>
    <col min="4874" max="5120" width="9.140625" style="1"/>
    <col min="5121" max="5121" width="5.85546875" style="1" customWidth="1"/>
    <col min="5122" max="5122" width="6.140625" style="1" customWidth="1"/>
    <col min="5123" max="5123" width="11.42578125" style="1" customWidth="1"/>
    <col min="5124" max="5124" width="15.85546875" style="1" customWidth="1"/>
    <col min="5125" max="5125" width="11.28515625" style="1" customWidth="1"/>
    <col min="5126" max="5126" width="10.85546875" style="1" customWidth="1"/>
    <col min="5127" max="5127" width="11" style="1" customWidth="1"/>
    <col min="5128" max="5128" width="11.140625" style="1" customWidth="1"/>
    <col min="5129" max="5129" width="10.7109375" style="1" customWidth="1"/>
    <col min="5130" max="5376" width="9.140625" style="1"/>
    <col min="5377" max="5377" width="5.85546875" style="1" customWidth="1"/>
    <col min="5378" max="5378" width="6.140625" style="1" customWidth="1"/>
    <col min="5379" max="5379" width="11.42578125" style="1" customWidth="1"/>
    <col min="5380" max="5380" width="15.85546875" style="1" customWidth="1"/>
    <col min="5381" max="5381" width="11.28515625" style="1" customWidth="1"/>
    <col min="5382" max="5382" width="10.85546875" style="1" customWidth="1"/>
    <col min="5383" max="5383" width="11" style="1" customWidth="1"/>
    <col min="5384" max="5384" width="11.140625" style="1" customWidth="1"/>
    <col min="5385" max="5385" width="10.7109375" style="1" customWidth="1"/>
    <col min="5386" max="5632" width="9.140625" style="1"/>
    <col min="5633" max="5633" width="5.85546875" style="1" customWidth="1"/>
    <col min="5634" max="5634" width="6.140625" style="1" customWidth="1"/>
    <col min="5635" max="5635" width="11.42578125" style="1" customWidth="1"/>
    <col min="5636" max="5636" width="15.85546875" style="1" customWidth="1"/>
    <col min="5637" max="5637" width="11.28515625" style="1" customWidth="1"/>
    <col min="5638" max="5638" width="10.85546875" style="1" customWidth="1"/>
    <col min="5639" max="5639" width="11" style="1" customWidth="1"/>
    <col min="5640" max="5640" width="11.140625" style="1" customWidth="1"/>
    <col min="5641" max="5641" width="10.7109375" style="1" customWidth="1"/>
    <col min="5642" max="5888" width="9.140625" style="1"/>
    <col min="5889" max="5889" width="5.85546875" style="1" customWidth="1"/>
    <col min="5890" max="5890" width="6.140625" style="1" customWidth="1"/>
    <col min="5891" max="5891" width="11.42578125" style="1" customWidth="1"/>
    <col min="5892" max="5892" width="15.85546875" style="1" customWidth="1"/>
    <col min="5893" max="5893" width="11.28515625" style="1" customWidth="1"/>
    <col min="5894" max="5894" width="10.85546875" style="1" customWidth="1"/>
    <col min="5895" max="5895" width="11" style="1" customWidth="1"/>
    <col min="5896" max="5896" width="11.140625" style="1" customWidth="1"/>
    <col min="5897" max="5897" width="10.7109375" style="1" customWidth="1"/>
    <col min="5898" max="6144" width="9.140625" style="1"/>
    <col min="6145" max="6145" width="5.85546875" style="1" customWidth="1"/>
    <col min="6146" max="6146" width="6.140625" style="1" customWidth="1"/>
    <col min="6147" max="6147" width="11.42578125" style="1" customWidth="1"/>
    <col min="6148" max="6148" width="15.85546875" style="1" customWidth="1"/>
    <col min="6149" max="6149" width="11.28515625" style="1" customWidth="1"/>
    <col min="6150" max="6150" width="10.85546875" style="1" customWidth="1"/>
    <col min="6151" max="6151" width="11" style="1" customWidth="1"/>
    <col min="6152" max="6152" width="11.140625" style="1" customWidth="1"/>
    <col min="6153" max="6153" width="10.7109375" style="1" customWidth="1"/>
    <col min="6154" max="6400" width="9.140625" style="1"/>
    <col min="6401" max="6401" width="5.85546875" style="1" customWidth="1"/>
    <col min="6402" max="6402" width="6.140625" style="1" customWidth="1"/>
    <col min="6403" max="6403" width="11.42578125" style="1" customWidth="1"/>
    <col min="6404" max="6404" width="15.85546875" style="1" customWidth="1"/>
    <col min="6405" max="6405" width="11.28515625" style="1" customWidth="1"/>
    <col min="6406" max="6406" width="10.85546875" style="1" customWidth="1"/>
    <col min="6407" max="6407" width="11" style="1" customWidth="1"/>
    <col min="6408" max="6408" width="11.140625" style="1" customWidth="1"/>
    <col min="6409" max="6409" width="10.7109375" style="1" customWidth="1"/>
    <col min="6410" max="6656" width="9.140625" style="1"/>
    <col min="6657" max="6657" width="5.85546875" style="1" customWidth="1"/>
    <col min="6658" max="6658" width="6.140625" style="1" customWidth="1"/>
    <col min="6659" max="6659" width="11.42578125" style="1" customWidth="1"/>
    <col min="6660" max="6660" width="15.85546875" style="1" customWidth="1"/>
    <col min="6661" max="6661" width="11.28515625" style="1" customWidth="1"/>
    <col min="6662" max="6662" width="10.85546875" style="1" customWidth="1"/>
    <col min="6663" max="6663" width="11" style="1" customWidth="1"/>
    <col min="6664" max="6664" width="11.140625" style="1" customWidth="1"/>
    <col min="6665" max="6665" width="10.7109375" style="1" customWidth="1"/>
    <col min="6666" max="6912" width="9.140625" style="1"/>
    <col min="6913" max="6913" width="5.85546875" style="1" customWidth="1"/>
    <col min="6914" max="6914" width="6.140625" style="1" customWidth="1"/>
    <col min="6915" max="6915" width="11.42578125" style="1" customWidth="1"/>
    <col min="6916" max="6916" width="15.85546875" style="1" customWidth="1"/>
    <col min="6917" max="6917" width="11.28515625" style="1" customWidth="1"/>
    <col min="6918" max="6918" width="10.85546875" style="1" customWidth="1"/>
    <col min="6919" max="6919" width="11" style="1" customWidth="1"/>
    <col min="6920" max="6920" width="11.140625" style="1" customWidth="1"/>
    <col min="6921" max="6921" width="10.7109375" style="1" customWidth="1"/>
    <col min="6922" max="7168" width="9.140625" style="1"/>
    <col min="7169" max="7169" width="5.85546875" style="1" customWidth="1"/>
    <col min="7170" max="7170" width="6.140625" style="1" customWidth="1"/>
    <col min="7171" max="7171" width="11.42578125" style="1" customWidth="1"/>
    <col min="7172" max="7172" width="15.85546875" style="1" customWidth="1"/>
    <col min="7173" max="7173" width="11.28515625" style="1" customWidth="1"/>
    <col min="7174" max="7174" width="10.85546875" style="1" customWidth="1"/>
    <col min="7175" max="7175" width="11" style="1" customWidth="1"/>
    <col min="7176" max="7176" width="11.140625" style="1" customWidth="1"/>
    <col min="7177" max="7177" width="10.7109375" style="1" customWidth="1"/>
    <col min="7178" max="7424" width="9.140625" style="1"/>
    <col min="7425" max="7425" width="5.85546875" style="1" customWidth="1"/>
    <col min="7426" max="7426" width="6.140625" style="1" customWidth="1"/>
    <col min="7427" max="7427" width="11.42578125" style="1" customWidth="1"/>
    <col min="7428" max="7428" width="15.85546875" style="1" customWidth="1"/>
    <col min="7429" max="7429" width="11.28515625" style="1" customWidth="1"/>
    <col min="7430" max="7430" width="10.85546875" style="1" customWidth="1"/>
    <col min="7431" max="7431" width="11" style="1" customWidth="1"/>
    <col min="7432" max="7432" width="11.140625" style="1" customWidth="1"/>
    <col min="7433" max="7433" width="10.7109375" style="1" customWidth="1"/>
    <col min="7434" max="7680" width="9.140625" style="1"/>
    <col min="7681" max="7681" width="5.85546875" style="1" customWidth="1"/>
    <col min="7682" max="7682" width="6.140625" style="1" customWidth="1"/>
    <col min="7683" max="7683" width="11.42578125" style="1" customWidth="1"/>
    <col min="7684" max="7684" width="15.85546875" style="1" customWidth="1"/>
    <col min="7685" max="7685" width="11.28515625" style="1" customWidth="1"/>
    <col min="7686" max="7686" width="10.85546875" style="1" customWidth="1"/>
    <col min="7687" max="7687" width="11" style="1" customWidth="1"/>
    <col min="7688" max="7688" width="11.140625" style="1" customWidth="1"/>
    <col min="7689" max="7689" width="10.7109375" style="1" customWidth="1"/>
    <col min="7690" max="7936" width="9.140625" style="1"/>
    <col min="7937" max="7937" width="5.85546875" style="1" customWidth="1"/>
    <col min="7938" max="7938" width="6.140625" style="1" customWidth="1"/>
    <col min="7939" max="7939" width="11.42578125" style="1" customWidth="1"/>
    <col min="7940" max="7940" width="15.85546875" style="1" customWidth="1"/>
    <col min="7941" max="7941" width="11.28515625" style="1" customWidth="1"/>
    <col min="7942" max="7942" width="10.85546875" style="1" customWidth="1"/>
    <col min="7943" max="7943" width="11" style="1" customWidth="1"/>
    <col min="7944" max="7944" width="11.140625" style="1" customWidth="1"/>
    <col min="7945" max="7945" width="10.7109375" style="1" customWidth="1"/>
    <col min="7946" max="8192" width="9.140625" style="1"/>
    <col min="8193" max="8193" width="5.85546875" style="1" customWidth="1"/>
    <col min="8194" max="8194" width="6.140625" style="1" customWidth="1"/>
    <col min="8195" max="8195" width="11.42578125" style="1" customWidth="1"/>
    <col min="8196" max="8196" width="15.85546875" style="1" customWidth="1"/>
    <col min="8197" max="8197" width="11.28515625" style="1" customWidth="1"/>
    <col min="8198" max="8198" width="10.85546875" style="1" customWidth="1"/>
    <col min="8199" max="8199" width="11" style="1" customWidth="1"/>
    <col min="8200" max="8200" width="11.140625" style="1" customWidth="1"/>
    <col min="8201" max="8201" width="10.7109375" style="1" customWidth="1"/>
    <col min="8202" max="8448" width="9.140625" style="1"/>
    <col min="8449" max="8449" width="5.85546875" style="1" customWidth="1"/>
    <col min="8450" max="8450" width="6.140625" style="1" customWidth="1"/>
    <col min="8451" max="8451" width="11.42578125" style="1" customWidth="1"/>
    <col min="8452" max="8452" width="15.85546875" style="1" customWidth="1"/>
    <col min="8453" max="8453" width="11.28515625" style="1" customWidth="1"/>
    <col min="8454" max="8454" width="10.85546875" style="1" customWidth="1"/>
    <col min="8455" max="8455" width="11" style="1" customWidth="1"/>
    <col min="8456" max="8456" width="11.140625" style="1" customWidth="1"/>
    <col min="8457" max="8457" width="10.7109375" style="1" customWidth="1"/>
    <col min="8458" max="8704" width="9.140625" style="1"/>
    <col min="8705" max="8705" width="5.85546875" style="1" customWidth="1"/>
    <col min="8706" max="8706" width="6.140625" style="1" customWidth="1"/>
    <col min="8707" max="8707" width="11.42578125" style="1" customWidth="1"/>
    <col min="8708" max="8708" width="15.85546875" style="1" customWidth="1"/>
    <col min="8709" max="8709" width="11.28515625" style="1" customWidth="1"/>
    <col min="8710" max="8710" width="10.85546875" style="1" customWidth="1"/>
    <col min="8711" max="8711" width="11" style="1" customWidth="1"/>
    <col min="8712" max="8712" width="11.140625" style="1" customWidth="1"/>
    <col min="8713" max="8713" width="10.7109375" style="1" customWidth="1"/>
    <col min="8714" max="8960" width="9.140625" style="1"/>
    <col min="8961" max="8961" width="5.85546875" style="1" customWidth="1"/>
    <col min="8962" max="8962" width="6.140625" style="1" customWidth="1"/>
    <col min="8963" max="8963" width="11.42578125" style="1" customWidth="1"/>
    <col min="8964" max="8964" width="15.85546875" style="1" customWidth="1"/>
    <col min="8965" max="8965" width="11.28515625" style="1" customWidth="1"/>
    <col min="8966" max="8966" width="10.85546875" style="1" customWidth="1"/>
    <col min="8967" max="8967" width="11" style="1" customWidth="1"/>
    <col min="8968" max="8968" width="11.140625" style="1" customWidth="1"/>
    <col min="8969" max="8969" width="10.7109375" style="1" customWidth="1"/>
    <col min="8970" max="9216" width="9.140625" style="1"/>
    <col min="9217" max="9217" width="5.85546875" style="1" customWidth="1"/>
    <col min="9218" max="9218" width="6.140625" style="1" customWidth="1"/>
    <col min="9219" max="9219" width="11.42578125" style="1" customWidth="1"/>
    <col min="9220" max="9220" width="15.85546875" style="1" customWidth="1"/>
    <col min="9221" max="9221" width="11.28515625" style="1" customWidth="1"/>
    <col min="9222" max="9222" width="10.85546875" style="1" customWidth="1"/>
    <col min="9223" max="9223" width="11" style="1" customWidth="1"/>
    <col min="9224" max="9224" width="11.140625" style="1" customWidth="1"/>
    <col min="9225" max="9225" width="10.7109375" style="1" customWidth="1"/>
    <col min="9226" max="9472" width="9.140625" style="1"/>
    <col min="9473" max="9473" width="5.85546875" style="1" customWidth="1"/>
    <col min="9474" max="9474" width="6.140625" style="1" customWidth="1"/>
    <col min="9475" max="9475" width="11.42578125" style="1" customWidth="1"/>
    <col min="9476" max="9476" width="15.85546875" style="1" customWidth="1"/>
    <col min="9477" max="9477" width="11.28515625" style="1" customWidth="1"/>
    <col min="9478" max="9478" width="10.85546875" style="1" customWidth="1"/>
    <col min="9479" max="9479" width="11" style="1" customWidth="1"/>
    <col min="9480" max="9480" width="11.140625" style="1" customWidth="1"/>
    <col min="9481" max="9481" width="10.7109375" style="1" customWidth="1"/>
    <col min="9482" max="9728" width="9.140625" style="1"/>
    <col min="9729" max="9729" width="5.85546875" style="1" customWidth="1"/>
    <col min="9730" max="9730" width="6.140625" style="1" customWidth="1"/>
    <col min="9731" max="9731" width="11.42578125" style="1" customWidth="1"/>
    <col min="9732" max="9732" width="15.85546875" style="1" customWidth="1"/>
    <col min="9733" max="9733" width="11.28515625" style="1" customWidth="1"/>
    <col min="9734" max="9734" width="10.85546875" style="1" customWidth="1"/>
    <col min="9735" max="9735" width="11" style="1" customWidth="1"/>
    <col min="9736" max="9736" width="11.140625" style="1" customWidth="1"/>
    <col min="9737" max="9737" width="10.7109375" style="1" customWidth="1"/>
    <col min="9738" max="9984" width="9.140625" style="1"/>
    <col min="9985" max="9985" width="5.85546875" style="1" customWidth="1"/>
    <col min="9986" max="9986" width="6.140625" style="1" customWidth="1"/>
    <col min="9987" max="9987" width="11.42578125" style="1" customWidth="1"/>
    <col min="9988" max="9988" width="15.85546875" style="1" customWidth="1"/>
    <col min="9989" max="9989" width="11.28515625" style="1" customWidth="1"/>
    <col min="9990" max="9990" width="10.85546875" style="1" customWidth="1"/>
    <col min="9991" max="9991" width="11" style="1" customWidth="1"/>
    <col min="9992" max="9992" width="11.140625" style="1" customWidth="1"/>
    <col min="9993" max="9993" width="10.7109375" style="1" customWidth="1"/>
    <col min="9994" max="10240" width="9.140625" style="1"/>
    <col min="10241" max="10241" width="5.85546875" style="1" customWidth="1"/>
    <col min="10242" max="10242" width="6.140625" style="1" customWidth="1"/>
    <col min="10243" max="10243" width="11.42578125" style="1" customWidth="1"/>
    <col min="10244" max="10244" width="15.85546875" style="1" customWidth="1"/>
    <col min="10245" max="10245" width="11.28515625" style="1" customWidth="1"/>
    <col min="10246" max="10246" width="10.85546875" style="1" customWidth="1"/>
    <col min="10247" max="10247" width="11" style="1" customWidth="1"/>
    <col min="10248" max="10248" width="11.140625" style="1" customWidth="1"/>
    <col min="10249" max="10249" width="10.7109375" style="1" customWidth="1"/>
    <col min="10250" max="10496" width="9.140625" style="1"/>
    <col min="10497" max="10497" width="5.85546875" style="1" customWidth="1"/>
    <col min="10498" max="10498" width="6.140625" style="1" customWidth="1"/>
    <col min="10499" max="10499" width="11.42578125" style="1" customWidth="1"/>
    <col min="10500" max="10500" width="15.85546875" style="1" customWidth="1"/>
    <col min="10501" max="10501" width="11.28515625" style="1" customWidth="1"/>
    <col min="10502" max="10502" width="10.85546875" style="1" customWidth="1"/>
    <col min="10503" max="10503" width="11" style="1" customWidth="1"/>
    <col min="10504" max="10504" width="11.140625" style="1" customWidth="1"/>
    <col min="10505" max="10505" width="10.7109375" style="1" customWidth="1"/>
    <col min="10506" max="10752" width="9.140625" style="1"/>
    <col min="10753" max="10753" width="5.85546875" style="1" customWidth="1"/>
    <col min="10754" max="10754" width="6.140625" style="1" customWidth="1"/>
    <col min="10755" max="10755" width="11.42578125" style="1" customWidth="1"/>
    <col min="10756" max="10756" width="15.85546875" style="1" customWidth="1"/>
    <col min="10757" max="10757" width="11.28515625" style="1" customWidth="1"/>
    <col min="10758" max="10758" width="10.85546875" style="1" customWidth="1"/>
    <col min="10759" max="10759" width="11" style="1" customWidth="1"/>
    <col min="10760" max="10760" width="11.140625" style="1" customWidth="1"/>
    <col min="10761" max="10761" width="10.7109375" style="1" customWidth="1"/>
    <col min="10762" max="11008" width="9.140625" style="1"/>
    <col min="11009" max="11009" width="5.85546875" style="1" customWidth="1"/>
    <col min="11010" max="11010" width="6.140625" style="1" customWidth="1"/>
    <col min="11011" max="11011" width="11.42578125" style="1" customWidth="1"/>
    <col min="11012" max="11012" width="15.85546875" style="1" customWidth="1"/>
    <col min="11013" max="11013" width="11.28515625" style="1" customWidth="1"/>
    <col min="11014" max="11014" width="10.85546875" style="1" customWidth="1"/>
    <col min="11015" max="11015" width="11" style="1" customWidth="1"/>
    <col min="11016" max="11016" width="11.140625" style="1" customWidth="1"/>
    <col min="11017" max="11017" width="10.7109375" style="1" customWidth="1"/>
    <col min="11018" max="11264" width="9.140625" style="1"/>
    <col min="11265" max="11265" width="5.85546875" style="1" customWidth="1"/>
    <col min="11266" max="11266" width="6.140625" style="1" customWidth="1"/>
    <col min="11267" max="11267" width="11.42578125" style="1" customWidth="1"/>
    <col min="11268" max="11268" width="15.85546875" style="1" customWidth="1"/>
    <col min="11269" max="11269" width="11.28515625" style="1" customWidth="1"/>
    <col min="11270" max="11270" width="10.85546875" style="1" customWidth="1"/>
    <col min="11271" max="11271" width="11" style="1" customWidth="1"/>
    <col min="11272" max="11272" width="11.140625" style="1" customWidth="1"/>
    <col min="11273" max="11273" width="10.7109375" style="1" customWidth="1"/>
    <col min="11274" max="11520" width="9.140625" style="1"/>
    <col min="11521" max="11521" width="5.85546875" style="1" customWidth="1"/>
    <col min="11522" max="11522" width="6.140625" style="1" customWidth="1"/>
    <col min="11523" max="11523" width="11.42578125" style="1" customWidth="1"/>
    <col min="11524" max="11524" width="15.85546875" style="1" customWidth="1"/>
    <col min="11525" max="11525" width="11.28515625" style="1" customWidth="1"/>
    <col min="11526" max="11526" width="10.85546875" style="1" customWidth="1"/>
    <col min="11527" max="11527" width="11" style="1" customWidth="1"/>
    <col min="11528" max="11528" width="11.140625" style="1" customWidth="1"/>
    <col min="11529" max="11529" width="10.7109375" style="1" customWidth="1"/>
    <col min="11530" max="11776" width="9.140625" style="1"/>
    <col min="11777" max="11777" width="5.85546875" style="1" customWidth="1"/>
    <col min="11778" max="11778" width="6.140625" style="1" customWidth="1"/>
    <col min="11779" max="11779" width="11.42578125" style="1" customWidth="1"/>
    <col min="11780" max="11780" width="15.85546875" style="1" customWidth="1"/>
    <col min="11781" max="11781" width="11.28515625" style="1" customWidth="1"/>
    <col min="11782" max="11782" width="10.85546875" style="1" customWidth="1"/>
    <col min="11783" max="11783" width="11" style="1" customWidth="1"/>
    <col min="11784" max="11784" width="11.140625" style="1" customWidth="1"/>
    <col min="11785" max="11785" width="10.7109375" style="1" customWidth="1"/>
    <col min="11786" max="12032" width="9.140625" style="1"/>
    <col min="12033" max="12033" width="5.85546875" style="1" customWidth="1"/>
    <col min="12034" max="12034" width="6.140625" style="1" customWidth="1"/>
    <col min="12035" max="12035" width="11.42578125" style="1" customWidth="1"/>
    <col min="12036" max="12036" width="15.85546875" style="1" customWidth="1"/>
    <col min="12037" max="12037" width="11.28515625" style="1" customWidth="1"/>
    <col min="12038" max="12038" width="10.85546875" style="1" customWidth="1"/>
    <col min="12039" max="12039" width="11" style="1" customWidth="1"/>
    <col min="12040" max="12040" width="11.140625" style="1" customWidth="1"/>
    <col min="12041" max="12041" width="10.7109375" style="1" customWidth="1"/>
    <col min="12042" max="12288" width="9.140625" style="1"/>
    <col min="12289" max="12289" width="5.85546875" style="1" customWidth="1"/>
    <col min="12290" max="12290" width="6.140625" style="1" customWidth="1"/>
    <col min="12291" max="12291" width="11.42578125" style="1" customWidth="1"/>
    <col min="12292" max="12292" width="15.85546875" style="1" customWidth="1"/>
    <col min="12293" max="12293" width="11.28515625" style="1" customWidth="1"/>
    <col min="12294" max="12294" width="10.85546875" style="1" customWidth="1"/>
    <col min="12295" max="12295" width="11" style="1" customWidth="1"/>
    <col min="12296" max="12296" width="11.140625" style="1" customWidth="1"/>
    <col min="12297" max="12297" width="10.7109375" style="1" customWidth="1"/>
    <col min="12298" max="12544" width="9.140625" style="1"/>
    <col min="12545" max="12545" width="5.85546875" style="1" customWidth="1"/>
    <col min="12546" max="12546" width="6.140625" style="1" customWidth="1"/>
    <col min="12547" max="12547" width="11.42578125" style="1" customWidth="1"/>
    <col min="12548" max="12548" width="15.85546875" style="1" customWidth="1"/>
    <col min="12549" max="12549" width="11.28515625" style="1" customWidth="1"/>
    <col min="12550" max="12550" width="10.85546875" style="1" customWidth="1"/>
    <col min="12551" max="12551" width="11" style="1" customWidth="1"/>
    <col min="12552" max="12552" width="11.140625" style="1" customWidth="1"/>
    <col min="12553" max="12553" width="10.7109375" style="1" customWidth="1"/>
    <col min="12554" max="12800" width="9.140625" style="1"/>
    <col min="12801" max="12801" width="5.85546875" style="1" customWidth="1"/>
    <col min="12802" max="12802" width="6.140625" style="1" customWidth="1"/>
    <col min="12803" max="12803" width="11.42578125" style="1" customWidth="1"/>
    <col min="12804" max="12804" width="15.85546875" style="1" customWidth="1"/>
    <col min="12805" max="12805" width="11.28515625" style="1" customWidth="1"/>
    <col min="12806" max="12806" width="10.85546875" style="1" customWidth="1"/>
    <col min="12807" max="12807" width="11" style="1" customWidth="1"/>
    <col min="12808" max="12808" width="11.140625" style="1" customWidth="1"/>
    <col min="12809" max="12809" width="10.7109375" style="1" customWidth="1"/>
    <col min="12810" max="13056" width="9.140625" style="1"/>
    <col min="13057" max="13057" width="5.85546875" style="1" customWidth="1"/>
    <col min="13058" max="13058" width="6.140625" style="1" customWidth="1"/>
    <col min="13059" max="13059" width="11.42578125" style="1" customWidth="1"/>
    <col min="13060" max="13060" width="15.85546875" style="1" customWidth="1"/>
    <col min="13061" max="13061" width="11.28515625" style="1" customWidth="1"/>
    <col min="13062" max="13062" width="10.85546875" style="1" customWidth="1"/>
    <col min="13063" max="13063" width="11" style="1" customWidth="1"/>
    <col min="13064" max="13064" width="11.140625" style="1" customWidth="1"/>
    <col min="13065" max="13065" width="10.7109375" style="1" customWidth="1"/>
    <col min="13066" max="13312" width="9.140625" style="1"/>
    <col min="13313" max="13313" width="5.85546875" style="1" customWidth="1"/>
    <col min="13314" max="13314" width="6.140625" style="1" customWidth="1"/>
    <col min="13315" max="13315" width="11.42578125" style="1" customWidth="1"/>
    <col min="13316" max="13316" width="15.85546875" style="1" customWidth="1"/>
    <col min="13317" max="13317" width="11.28515625" style="1" customWidth="1"/>
    <col min="13318" max="13318" width="10.85546875" style="1" customWidth="1"/>
    <col min="13319" max="13319" width="11" style="1" customWidth="1"/>
    <col min="13320" max="13320" width="11.140625" style="1" customWidth="1"/>
    <col min="13321" max="13321" width="10.7109375" style="1" customWidth="1"/>
    <col min="13322" max="13568" width="9.140625" style="1"/>
    <col min="13569" max="13569" width="5.85546875" style="1" customWidth="1"/>
    <col min="13570" max="13570" width="6.140625" style="1" customWidth="1"/>
    <col min="13571" max="13571" width="11.42578125" style="1" customWidth="1"/>
    <col min="13572" max="13572" width="15.85546875" style="1" customWidth="1"/>
    <col min="13573" max="13573" width="11.28515625" style="1" customWidth="1"/>
    <col min="13574" max="13574" width="10.85546875" style="1" customWidth="1"/>
    <col min="13575" max="13575" width="11" style="1" customWidth="1"/>
    <col min="13576" max="13576" width="11.140625" style="1" customWidth="1"/>
    <col min="13577" max="13577" width="10.7109375" style="1" customWidth="1"/>
    <col min="13578" max="13824" width="9.140625" style="1"/>
    <col min="13825" max="13825" width="5.85546875" style="1" customWidth="1"/>
    <col min="13826" max="13826" width="6.140625" style="1" customWidth="1"/>
    <col min="13827" max="13827" width="11.42578125" style="1" customWidth="1"/>
    <col min="13828" max="13828" width="15.85546875" style="1" customWidth="1"/>
    <col min="13829" max="13829" width="11.28515625" style="1" customWidth="1"/>
    <col min="13830" max="13830" width="10.85546875" style="1" customWidth="1"/>
    <col min="13831" max="13831" width="11" style="1" customWidth="1"/>
    <col min="13832" max="13832" width="11.140625" style="1" customWidth="1"/>
    <col min="13833" max="13833" width="10.7109375" style="1" customWidth="1"/>
    <col min="13834" max="14080" width="9.140625" style="1"/>
    <col min="14081" max="14081" width="5.85546875" style="1" customWidth="1"/>
    <col min="14082" max="14082" width="6.140625" style="1" customWidth="1"/>
    <col min="14083" max="14083" width="11.42578125" style="1" customWidth="1"/>
    <col min="14084" max="14084" width="15.85546875" style="1" customWidth="1"/>
    <col min="14085" max="14085" width="11.28515625" style="1" customWidth="1"/>
    <col min="14086" max="14086" width="10.85546875" style="1" customWidth="1"/>
    <col min="14087" max="14087" width="11" style="1" customWidth="1"/>
    <col min="14088" max="14088" width="11.140625" style="1" customWidth="1"/>
    <col min="14089" max="14089" width="10.7109375" style="1" customWidth="1"/>
    <col min="14090" max="14336" width="9.140625" style="1"/>
    <col min="14337" max="14337" width="5.85546875" style="1" customWidth="1"/>
    <col min="14338" max="14338" width="6.140625" style="1" customWidth="1"/>
    <col min="14339" max="14339" width="11.42578125" style="1" customWidth="1"/>
    <col min="14340" max="14340" width="15.85546875" style="1" customWidth="1"/>
    <col min="14341" max="14341" width="11.28515625" style="1" customWidth="1"/>
    <col min="14342" max="14342" width="10.85546875" style="1" customWidth="1"/>
    <col min="14343" max="14343" width="11" style="1" customWidth="1"/>
    <col min="14344" max="14344" width="11.140625" style="1" customWidth="1"/>
    <col min="14345" max="14345" width="10.7109375" style="1" customWidth="1"/>
    <col min="14346" max="14592" width="9.140625" style="1"/>
    <col min="14593" max="14593" width="5.85546875" style="1" customWidth="1"/>
    <col min="14594" max="14594" width="6.140625" style="1" customWidth="1"/>
    <col min="14595" max="14595" width="11.42578125" style="1" customWidth="1"/>
    <col min="14596" max="14596" width="15.85546875" style="1" customWidth="1"/>
    <col min="14597" max="14597" width="11.28515625" style="1" customWidth="1"/>
    <col min="14598" max="14598" width="10.85546875" style="1" customWidth="1"/>
    <col min="14599" max="14599" width="11" style="1" customWidth="1"/>
    <col min="14600" max="14600" width="11.140625" style="1" customWidth="1"/>
    <col min="14601" max="14601" width="10.7109375" style="1" customWidth="1"/>
    <col min="14602" max="14848" width="9.140625" style="1"/>
    <col min="14849" max="14849" width="5.85546875" style="1" customWidth="1"/>
    <col min="14850" max="14850" width="6.140625" style="1" customWidth="1"/>
    <col min="14851" max="14851" width="11.42578125" style="1" customWidth="1"/>
    <col min="14852" max="14852" width="15.85546875" style="1" customWidth="1"/>
    <col min="14853" max="14853" width="11.28515625" style="1" customWidth="1"/>
    <col min="14854" max="14854" width="10.85546875" style="1" customWidth="1"/>
    <col min="14855" max="14855" width="11" style="1" customWidth="1"/>
    <col min="14856" max="14856" width="11.140625" style="1" customWidth="1"/>
    <col min="14857" max="14857" width="10.7109375" style="1" customWidth="1"/>
    <col min="14858" max="15104" width="9.140625" style="1"/>
    <col min="15105" max="15105" width="5.85546875" style="1" customWidth="1"/>
    <col min="15106" max="15106" width="6.140625" style="1" customWidth="1"/>
    <col min="15107" max="15107" width="11.42578125" style="1" customWidth="1"/>
    <col min="15108" max="15108" width="15.85546875" style="1" customWidth="1"/>
    <col min="15109" max="15109" width="11.28515625" style="1" customWidth="1"/>
    <col min="15110" max="15110" width="10.85546875" style="1" customWidth="1"/>
    <col min="15111" max="15111" width="11" style="1" customWidth="1"/>
    <col min="15112" max="15112" width="11.140625" style="1" customWidth="1"/>
    <col min="15113" max="15113" width="10.7109375" style="1" customWidth="1"/>
    <col min="15114" max="15360" width="9.140625" style="1"/>
    <col min="15361" max="15361" width="5.85546875" style="1" customWidth="1"/>
    <col min="15362" max="15362" width="6.140625" style="1" customWidth="1"/>
    <col min="15363" max="15363" width="11.42578125" style="1" customWidth="1"/>
    <col min="15364" max="15364" width="15.85546875" style="1" customWidth="1"/>
    <col min="15365" max="15365" width="11.28515625" style="1" customWidth="1"/>
    <col min="15366" max="15366" width="10.85546875" style="1" customWidth="1"/>
    <col min="15367" max="15367" width="11" style="1" customWidth="1"/>
    <col min="15368" max="15368" width="11.140625" style="1" customWidth="1"/>
    <col min="15369" max="15369" width="10.7109375" style="1" customWidth="1"/>
    <col min="15370" max="15616" width="9.140625" style="1"/>
    <col min="15617" max="15617" width="5.85546875" style="1" customWidth="1"/>
    <col min="15618" max="15618" width="6.140625" style="1" customWidth="1"/>
    <col min="15619" max="15619" width="11.42578125" style="1" customWidth="1"/>
    <col min="15620" max="15620" width="15.85546875" style="1" customWidth="1"/>
    <col min="15621" max="15621" width="11.28515625" style="1" customWidth="1"/>
    <col min="15622" max="15622" width="10.85546875" style="1" customWidth="1"/>
    <col min="15623" max="15623" width="11" style="1" customWidth="1"/>
    <col min="15624" max="15624" width="11.140625" style="1" customWidth="1"/>
    <col min="15625" max="15625" width="10.7109375" style="1" customWidth="1"/>
    <col min="15626" max="15872" width="9.140625" style="1"/>
    <col min="15873" max="15873" width="5.85546875" style="1" customWidth="1"/>
    <col min="15874" max="15874" width="6.140625" style="1" customWidth="1"/>
    <col min="15875" max="15875" width="11.42578125" style="1" customWidth="1"/>
    <col min="15876" max="15876" width="15.85546875" style="1" customWidth="1"/>
    <col min="15877" max="15877" width="11.28515625" style="1" customWidth="1"/>
    <col min="15878" max="15878" width="10.85546875" style="1" customWidth="1"/>
    <col min="15879" max="15879" width="11" style="1" customWidth="1"/>
    <col min="15880" max="15880" width="11.140625" style="1" customWidth="1"/>
    <col min="15881" max="15881" width="10.7109375" style="1" customWidth="1"/>
    <col min="15882" max="16128" width="9.140625" style="1"/>
    <col min="16129" max="16129" width="5.85546875" style="1" customWidth="1"/>
    <col min="16130" max="16130" width="6.140625" style="1" customWidth="1"/>
    <col min="16131" max="16131" width="11.42578125" style="1" customWidth="1"/>
    <col min="16132" max="16132" width="15.85546875" style="1" customWidth="1"/>
    <col min="16133" max="16133" width="11.28515625" style="1" customWidth="1"/>
    <col min="16134" max="16134" width="10.85546875" style="1" customWidth="1"/>
    <col min="16135" max="16135" width="11" style="1" customWidth="1"/>
    <col min="16136" max="16136" width="11.140625" style="1" customWidth="1"/>
    <col min="16137" max="16137" width="10.7109375" style="1" customWidth="1"/>
    <col min="16138" max="16384" width="9.140625" style="1"/>
  </cols>
  <sheetData>
    <row r="1" spans="1:57" ht="13.5" thickTop="1" x14ac:dyDescent="0.2">
      <c r="A1" s="309" t="s">
        <v>3</v>
      </c>
      <c r="B1" s="310"/>
      <c r="C1" s="178" t="s">
        <v>95</v>
      </c>
      <c r="D1" s="179"/>
      <c r="E1" s="180"/>
      <c r="F1" s="179"/>
      <c r="G1" s="181" t="s">
        <v>71</v>
      </c>
      <c r="H1" s="182" t="s">
        <v>359</v>
      </c>
      <c r="I1" s="183"/>
    </row>
    <row r="2" spans="1:57" ht="13.5" thickBot="1" x14ac:dyDescent="0.25">
      <c r="A2" s="311" t="s">
        <v>72</v>
      </c>
      <c r="B2" s="312"/>
      <c r="C2" s="184" t="s">
        <v>361</v>
      </c>
      <c r="D2" s="185"/>
      <c r="E2" s="186"/>
      <c r="F2" s="185"/>
      <c r="G2" s="313" t="s">
        <v>362</v>
      </c>
      <c r="H2" s="314"/>
      <c r="I2" s="315"/>
    </row>
    <row r="3" spans="1:57" ht="13.5" thickTop="1" x14ac:dyDescent="0.2">
      <c r="F3" s="119"/>
    </row>
    <row r="4" spans="1:57" ht="19.5" customHeight="1" x14ac:dyDescent="0.25">
      <c r="A4" s="187" t="s">
        <v>73</v>
      </c>
      <c r="B4" s="188"/>
      <c r="C4" s="188"/>
      <c r="D4" s="188"/>
      <c r="E4" s="189"/>
      <c r="F4" s="188"/>
      <c r="G4" s="188"/>
      <c r="H4" s="188"/>
      <c r="I4" s="188"/>
    </row>
    <row r="5" spans="1:57" ht="13.5" thickBot="1" x14ac:dyDescent="0.25"/>
    <row r="6" spans="1:57" s="119" customFormat="1" ht="13.5" thickBot="1" x14ac:dyDescent="0.25">
      <c r="A6" s="190"/>
      <c r="B6" s="191" t="s">
        <v>74</v>
      </c>
      <c r="C6" s="191"/>
      <c r="D6" s="192"/>
      <c r="E6" s="193" t="s">
        <v>26</v>
      </c>
      <c r="F6" s="194" t="s">
        <v>27</v>
      </c>
      <c r="G6" s="194" t="s">
        <v>28</v>
      </c>
      <c r="H6" s="194" t="s">
        <v>29</v>
      </c>
      <c r="I6" s="195" t="s">
        <v>30</v>
      </c>
    </row>
    <row r="7" spans="1:57" s="119" customFormat="1" ht="13.5" thickBot="1" x14ac:dyDescent="0.25">
      <c r="A7" s="267" t="str">
        <f>'VNON VNON Pol'!B7</f>
        <v>_OVN</v>
      </c>
      <c r="B7" s="62" t="str">
        <f>'VNON VNON Pol'!C7</f>
        <v>Zemní práce</v>
      </c>
      <c r="D7" s="196"/>
      <c r="E7" s="268">
        <f>'VNON VNON Pol'!BA33</f>
        <v>0</v>
      </c>
      <c r="F7" s="269">
        <f>'VNON VNON Pol'!BB33</f>
        <v>0</v>
      </c>
      <c r="G7" s="269">
        <f>'VNON VNON Pol'!BC33</f>
        <v>0</v>
      </c>
      <c r="H7" s="269">
        <f>'VNON VNON Pol'!BD33</f>
        <v>0</v>
      </c>
      <c r="I7" s="270">
        <f>'VNON VNON Pol'!BE33</f>
        <v>0</v>
      </c>
    </row>
    <row r="8" spans="1:57" s="14" customFormat="1" ht="13.5" thickBot="1" x14ac:dyDescent="0.25">
      <c r="A8" s="197"/>
      <c r="B8" s="198" t="s">
        <v>75</v>
      </c>
      <c r="C8" s="198"/>
      <c r="D8" s="199"/>
      <c r="E8" s="200">
        <f>SUM(E7:E7)</f>
        <v>0</v>
      </c>
      <c r="F8" s="201">
        <f>SUM(F7:F7)</f>
        <v>0</v>
      </c>
      <c r="G8" s="201">
        <f>SUM(G7:G7)</f>
        <v>0</v>
      </c>
      <c r="H8" s="201">
        <f>SUM(H7:H7)</f>
        <v>0</v>
      </c>
      <c r="I8" s="202">
        <f>SUM(I7:I7)</f>
        <v>0</v>
      </c>
    </row>
    <row r="9" spans="1:57" x14ac:dyDescent="0.2">
      <c r="A9" s="119"/>
      <c r="B9" s="119"/>
      <c r="C9" s="119"/>
      <c r="D9" s="119"/>
      <c r="E9" s="119"/>
      <c r="F9" s="119"/>
      <c r="G9" s="119"/>
      <c r="H9" s="119"/>
      <c r="I9" s="119"/>
    </row>
    <row r="10" spans="1:57" ht="19.5" customHeight="1" x14ac:dyDescent="0.25">
      <c r="A10" s="280"/>
      <c r="B10" s="280"/>
      <c r="C10" s="280"/>
      <c r="D10" s="280"/>
      <c r="E10" s="280"/>
      <c r="F10" s="280"/>
      <c r="G10" s="281"/>
      <c r="H10" s="280"/>
      <c r="I10" s="280"/>
      <c r="BA10" s="125"/>
      <c r="BB10" s="125"/>
      <c r="BC10" s="125"/>
      <c r="BD10" s="125"/>
      <c r="BE10" s="125"/>
    </row>
    <row r="11" spans="1:57" x14ac:dyDescent="0.2">
      <c r="A11" s="164"/>
      <c r="B11" s="164"/>
      <c r="C11" s="164"/>
      <c r="D11" s="164"/>
      <c r="E11" s="164"/>
      <c r="F11" s="164"/>
      <c r="G11" s="164"/>
      <c r="H11" s="164"/>
      <c r="I11" s="164"/>
    </row>
    <row r="12" spans="1:57" x14ac:dyDescent="0.2">
      <c r="A12" s="282"/>
      <c r="B12" s="282"/>
      <c r="C12" s="282"/>
      <c r="D12" s="164"/>
      <c r="E12" s="283"/>
      <c r="F12" s="283"/>
      <c r="G12" s="284"/>
      <c r="H12" s="285"/>
      <c r="I12" s="285"/>
    </row>
    <row r="13" spans="1:57" x14ac:dyDescent="0.2">
      <c r="A13" s="164"/>
      <c r="B13" s="164"/>
      <c r="C13" s="164"/>
      <c r="D13" s="164"/>
      <c r="E13" s="286"/>
      <c r="F13" s="287"/>
      <c r="G13" s="286"/>
      <c r="H13" s="288"/>
      <c r="I13" s="286"/>
      <c r="BA13" s="1">
        <v>8</v>
      </c>
    </row>
    <row r="14" spans="1:57" x14ac:dyDescent="0.2">
      <c r="A14" s="164"/>
      <c r="B14" s="282"/>
      <c r="C14" s="164"/>
      <c r="D14" s="289"/>
      <c r="E14" s="289"/>
      <c r="F14" s="289"/>
      <c r="G14" s="289"/>
      <c r="H14" s="316"/>
      <c r="I14" s="316"/>
    </row>
    <row r="16" spans="1:57" x14ac:dyDescent="0.2">
      <c r="B16" s="14"/>
      <c r="F16" s="203"/>
      <c r="G16" s="204"/>
      <c r="H16" s="204"/>
      <c r="I16" s="46"/>
    </row>
    <row r="17" spans="6:9" x14ac:dyDescent="0.2">
      <c r="F17" s="203"/>
      <c r="G17" s="204"/>
      <c r="H17" s="204"/>
      <c r="I17" s="46"/>
    </row>
    <row r="18" spans="6:9" x14ac:dyDescent="0.2">
      <c r="F18" s="203"/>
      <c r="G18" s="204"/>
      <c r="H18" s="204"/>
      <c r="I18" s="46"/>
    </row>
    <row r="19" spans="6:9" x14ac:dyDescent="0.2">
      <c r="F19" s="203"/>
      <c r="G19" s="204"/>
      <c r="H19" s="204"/>
      <c r="I19" s="46"/>
    </row>
    <row r="20" spans="6:9" x14ac:dyDescent="0.2">
      <c r="F20" s="203"/>
      <c r="G20" s="204"/>
      <c r="H20" s="204"/>
      <c r="I20" s="46"/>
    </row>
    <row r="21" spans="6:9" x14ac:dyDescent="0.2">
      <c r="F21" s="203"/>
      <c r="G21" s="204"/>
      <c r="H21" s="204"/>
      <c r="I21" s="46"/>
    </row>
    <row r="22" spans="6:9" x14ac:dyDescent="0.2">
      <c r="F22" s="203"/>
      <c r="G22" s="204"/>
      <c r="H22" s="204"/>
      <c r="I22" s="46"/>
    </row>
    <row r="23" spans="6:9" x14ac:dyDescent="0.2">
      <c r="F23" s="203"/>
      <c r="G23" s="204"/>
      <c r="H23" s="204"/>
      <c r="I23" s="46"/>
    </row>
    <row r="24" spans="6:9" x14ac:dyDescent="0.2">
      <c r="F24" s="203"/>
      <c r="G24" s="204"/>
      <c r="H24" s="204"/>
      <c r="I24" s="46"/>
    </row>
    <row r="25" spans="6:9" x14ac:dyDescent="0.2">
      <c r="F25" s="203"/>
      <c r="G25" s="204"/>
      <c r="H25" s="204"/>
      <c r="I25" s="46"/>
    </row>
    <row r="26" spans="6:9" x14ac:dyDescent="0.2">
      <c r="F26" s="203"/>
      <c r="G26" s="204"/>
      <c r="H26" s="204"/>
      <c r="I26" s="46"/>
    </row>
    <row r="27" spans="6:9" x14ac:dyDescent="0.2">
      <c r="F27" s="203"/>
      <c r="G27" s="204"/>
      <c r="H27" s="204"/>
      <c r="I27" s="46"/>
    </row>
    <row r="28" spans="6:9" x14ac:dyDescent="0.2">
      <c r="F28" s="203"/>
      <c r="G28" s="204"/>
      <c r="H28" s="204"/>
      <c r="I28" s="46"/>
    </row>
    <row r="29" spans="6:9" x14ac:dyDescent="0.2">
      <c r="F29" s="203"/>
      <c r="G29" s="204"/>
      <c r="H29" s="204"/>
      <c r="I29" s="46"/>
    </row>
    <row r="30" spans="6:9" x14ac:dyDescent="0.2">
      <c r="F30" s="203"/>
      <c r="G30" s="204"/>
      <c r="H30" s="204"/>
      <c r="I30" s="46"/>
    </row>
    <row r="31" spans="6:9" x14ac:dyDescent="0.2">
      <c r="F31" s="203"/>
      <c r="G31" s="204"/>
      <c r="H31" s="204"/>
      <c r="I31" s="46"/>
    </row>
    <row r="32" spans="6:9" x14ac:dyDescent="0.2">
      <c r="F32" s="203"/>
      <c r="G32" s="204"/>
      <c r="H32" s="204"/>
      <c r="I32" s="46"/>
    </row>
    <row r="33" spans="6:9" x14ac:dyDescent="0.2">
      <c r="F33" s="203"/>
      <c r="G33" s="204"/>
      <c r="H33" s="204"/>
      <c r="I33" s="46"/>
    </row>
    <row r="34" spans="6:9" x14ac:dyDescent="0.2">
      <c r="F34" s="203"/>
      <c r="G34" s="204"/>
      <c r="H34" s="204"/>
      <c r="I34" s="46"/>
    </row>
    <row r="35" spans="6:9" x14ac:dyDescent="0.2">
      <c r="F35" s="203"/>
      <c r="G35" s="204"/>
      <c r="H35" s="204"/>
      <c r="I35" s="46"/>
    </row>
    <row r="36" spans="6:9" x14ac:dyDescent="0.2">
      <c r="F36" s="203"/>
      <c r="G36" s="204"/>
      <c r="H36" s="204"/>
      <c r="I36" s="46"/>
    </row>
    <row r="37" spans="6:9" x14ac:dyDescent="0.2">
      <c r="F37" s="203"/>
      <c r="G37" s="204"/>
      <c r="H37" s="204"/>
      <c r="I37" s="46"/>
    </row>
    <row r="38" spans="6:9" x14ac:dyDescent="0.2">
      <c r="F38" s="203"/>
      <c r="G38" s="204"/>
      <c r="H38" s="204"/>
      <c r="I38" s="46"/>
    </row>
    <row r="39" spans="6:9" x14ac:dyDescent="0.2">
      <c r="F39" s="203"/>
      <c r="G39" s="204"/>
      <c r="H39" s="204"/>
      <c r="I39" s="46"/>
    </row>
    <row r="40" spans="6:9" x14ac:dyDescent="0.2">
      <c r="F40" s="203"/>
      <c r="G40" s="204"/>
      <c r="H40" s="204"/>
      <c r="I40" s="46"/>
    </row>
    <row r="41" spans="6:9" x14ac:dyDescent="0.2">
      <c r="F41" s="203"/>
      <c r="G41" s="204"/>
      <c r="H41" s="204"/>
      <c r="I41" s="46"/>
    </row>
    <row r="42" spans="6:9" x14ac:dyDescent="0.2">
      <c r="F42" s="203"/>
      <c r="G42" s="204"/>
      <c r="H42" s="204"/>
      <c r="I42" s="46"/>
    </row>
    <row r="43" spans="6:9" x14ac:dyDescent="0.2">
      <c r="F43" s="203"/>
      <c r="G43" s="204"/>
      <c r="H43" s="204"/>
      <c r="I43" s="46"/>
    </row>
    <row r="44" spans="6:9" x14ac:dyDescent="0.2">
      <c r="F44" s="203"/>
      <c r="G44" s="204"/>
      <c r="H44" s="204"/>
      <c r="I44" s="46"/>
    </row>
    <row r="45" spans="6:9" x14ac:dyDescent="0.2">
      <c r="F45" s="203"/>
      <c r="G45" s="204"/>
      <c r="H45" s="204"/>
      <c r="I45" s="46"/>
    </row>
    <row r="46" spans="6:9" x14ac:dyDescent="0.2">
      <c r="F46" s="203"/>
      <c r="G46" s="204"/>
      <c r="H46" s="204"/>
      <c r="I46" s="46"/>
    </row>
    <row r="47" spans="6:9" x14ac:dyDescent="0.2">
      <c r="F47" s="203"/>
      <c r="G47" s="204"/>
      <c r="H47" s="204"/>
      <c r="I47" s="46"/>
    </row>
    <row r="48" spans="6:9" x14ac:dyDescent="0.2">
      <c r="F48" s="203"/>
      <c r="G48" s="204"/>
      <c r="H48" s="204"/>
      <c r="I48" s="46"/>
    </row>
    <row r="49" spans="6:9" x14ac:dyDescent="0.2">
      <c r="F49" s="203"/>
      <c r="G49" s="204"/>
      <c r="H49" s="204"/>
      <c r="I49" s="46"/>
    </row>
    <row r="50" spans="6:9" x14ac:dyDescent="0.2">
      <c r="F50" s="203"/>
      <c r="G50" s="204"/>
      <c r="H50" s="204"/>
      <c r="I50" s="46"/>
    </row>
    <row r="51" spans="6:9" x14ac:dyDescent="0.2">
      <c r="F51" s="203"/>
      <c r="G51" s="204"/>
      <c r="H51" s="204"/>
      <c r="I51" s="46"/>
    </row>
    <row r="52" spans="6:9" x14ac:dyDescent="0.2">
      <c r="F52" s="203"/>
      <c r="G52" s="204"/>
      <c r="H52" s="204"/>
      <c r="I52" s="46"/>
    </row>
    <row r="53" spans="6:9" x14ac:dyDescent="0.2">
      <c r="F53" s="203"/>
      <c r="G53" s="204"/>
      <c r="H53" s="204"/>
      <c r="I53" s="46"/>
    </row>
    <row r="54" spans="6:9" x14ac:dyDescent="0.2">
      <c r="F54" s="203"/>
      <c r="G54" s="204"/>
      <c r="H54" s="204"/>
      <c r="I54" s="46"/>
    </row>
    <row r="55" spans="6:9" x14ac:dyDescent="0.2">
      <c r="F55" s="203"/>
      <c r="G55" s="204"/>
      <c r="H55" s="204"/>
      <c r="I55" s="46"/>
    </row>
    <row r="56" spans="6:9" x14ac:dyDescent="0.2">
      <c r="F56" s="203"/>
      <c r="G56" s="204"/>
      <c r="H56" s="204"/>
      <c r="I56" s="46"/>
    </row>
    <row r="57" spans="6:9" x14ac:dyDescent="0.2">
      <c r="F57" s="203"/>
      <c r="G57" s="204"/>
      <c r="H57" s="204"/>
      <c r="I57" s="46"/>
    </row>
    <row r="58" spans="6:9" x14ac:dyDescent="0.2">
      <c r="F58" s="203"/>
      <c r="G58" s="204"/>
      <c r="H58" s="204"/>
      <c r="I58" s="46"/>
    </row>
    <row r="59" spans="6:9" x14ac:dyDescent="0.2">
      <c r="F59" s="203"/>
      <c r="G59" s="204"/>
      <c r="H59" s="204"/>
      <c r="I59" s="46"/>
    </row>
    <row r="60" spans="6:9" x14ac:dyDescent="0.2">
      <c r="F60" s="203"/>
      <c r="G60" s="204"/>
      <c r="H60" s="204"/>
      <c r="I60" s="46"/>
    </row>
    <row r="61" spans="6:9" x14ac:dyDescent="0.2">
      <c r="F61" s="203"/>
      <c r="G61" s="204"/>
      <c r="H61" s="204"/>
      <c r="I61" s="46"/>
    </row>
    <row r="62" spans="6:9" x14ac:dyDescent="0.2">
      <c r="F62" s="203"/>
      <c r="G62" s="204"/>
      <c r="H62" s="204"/>
      <c r="I62" s="46"/>
    </row>
    <row r="63" spans="6:9" x14ac:dyDescent="0.2">
      <c r="F63" s="203"/>
      <c r="G63" s="204"/>
      <c r="H63" s="204"/>
      <c r="I63" s="46"/>
    </row>
    <row r="64" spans="6:9" x14ac:dyDescent="0.2">
      <c r="F64" s="203"/>
      <c r="G64" s="204"/>
      <c r="H64" s="204"/>
      <c r="I64" s="46"/>
    </row>
    <row r="65" spans="6:9" x14ac:dyDescent="0.2">
      <c r="F65" s="203"/>
      <c r="G65" s="204"/>
      <c r="H65" s="204"/>
      <c r="I65" s="46"/>
    </row>
  </sheetData>
  <mergeCells count="4">
    <mergeCell ref="A1:B1"/>
    <mergeCell ref="A2:B2"/>
    <mergeCell ref="G2:I2"/>
    <mergeCell ref="H14:I1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CE,Tučné"BUILDpower,  © RTS, a.s.&amp;R&amp;"Arial,Obyčejné"Strana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/>
  <dimension ref="A1:CB106"/>
  <sheetViews>
    <sheetView showGridLines="0" showZeros="0" zoomScaleNormal="100" zoomScaleSheetLayoutView="100" workbookViewId="0">
      <selection activeCell="F31" sqref="F31"/>
    </sheetView>
  </sheetViews>
  <sheetFormatPr defaultRowHeight="12.75" x14ac:dyDescent="0.2"/>
  <cols>
    <col min="1" max="1" width="4.42578125" style="205" customWidth="1"/>
    <col min="2" max="2" width="11.5703125" style="205" customWidth="1"/>
    <col min="3" max="3" width="40.42578125" style="205" customWidth="1"/>
    <col min="4" max="4" width="5.5703125" style="205" customWidth="1"/>
    <col min="5" max="5" width="8.5703125" style="215" customWidth="1"/>
    <col min="6" max="6" width="9.85546875" style="205" customWidth="1"/>
    <col min="7" max="7" width="12.85546875" style="205" customWidth="1"/>
    <col min="8" max="8" width="11.7109375" style="205" hidden="1" customWidth="1"/>
    <col min="9" max="9" width="11.5703125" style="205" hidden="1" customWidth="1"/>
    <col min="10" max="10" width="11" style="205" hidden="1" customWidth="1"/>
    <col min="11" max="11" width="10.42578125" style="205" hidden="1" customWidth="1"/>
    <col min="12" max="12" width="75.42578125" style="205" customWidth="1"/>
    <col min="13" max="13" width="45.28515625" style="205" customWidth="1"/>
    <col min="14" max="256" width="9.140625" style="205"/>
    <col min="257" max="257" width="4.42578125" style="205" customWidth="1"/>
    <col min="258" max="258" width="11.5703125" style="205" customWidth="1"/>
    <col min="259" max="259" width="40.42578125" style="205" customWidth="1"/>
    <col min="260" max="260" width="5.5703125" style="205" customWidth="1"/>
    <col min="261" max="261" width="8.5703125" style="205" customWidth="1"/>
    <col min="262" max="262" width="9.85546875" style="205" customWidth="1"/>
    <col min="263" max="263" width="13.85546875" style="205" customWidth="1"/>
    <col min="264" max="264" width="11.7109375" style="205" customWidth="1"/>
    <col min="265" max="265" width="11.5703125" style="205" customWidth="1"/>
    <col min="266" max="266" width="11" style="205" customWidth="1"/>
    <col min="267" max="267" width="10.42578125" style="205" customWidth="1"/>
    <col min="268" max="268" width="75.42578125" style="205" customWidth="1"/>
    <col min="269" max="269" width="45.28515625" style="205" customWidth="1"/>
    <col min="270" max="512" width="9.140625" style="205"/>
    <col min="513" max="513" width="4.42578125" style="205" customWidth="1"/>
    <col min="514" max="514" width="11.5703125" style="205" customWidth="1"/>
    <col min="515" max="515" width="40.42578125" style="205" customWidth="1"/>
    <col min="516" max="516" width="5.5703125" style="205" customWidth="1"/>
    <col min="517" max="517" width="8.5703125" style="205" customWidth="1"/>
    <col min="518" max="518" width="9.85546875" style="205" customWidth="1"/>
    <col min="519" max="519" width="13.85546875" style="205" customWidth="1"/>
    <col min="520" max="520" width="11.7109375" style="205" customWidth="1"/>
    <col min="521" max="521" width="11.5703125" style="205" customWidth="1"/>
    <col min="522" max="522" width="11" style="205" customWidth="1"/>
    <col min="523" max="523" width="10.42578125" style="205" customWidth="1"/>
    <col min="524" max="524" width="75.42578125" style="205" customWidth="1"/>
    <col min="525" max="525" width="45.28515625" style="205" customWidth="1"/>
    <col min="526" max="768" width="9.140625" style="205"/>
    <col min="769" max="769" width="4.42578125" style="205" customWidth="1"/>
    <col min="770" max="770" width="11.5703125" style="205" customWidth="1"/>
    <col min="771" max="771" width="40.42578125" style="205" customWidth="1"/>
    <col min="772" max="772" width="5.5703125" style="205" customWidth="1"/>
    <col min="773" max="773" width="8.5703125" style="205" customWidth="1"/>
    <col min="774" max="774" width="9.85546875" style="205" customWidth="1"/>
    <col min="775" max="775" width="13.85546875" style="205" customWidth="1"/>
    <col min="776" max="776" width="11.7109375" style="205" customWidth="1"/>
    <col min="777" max="777" width="11.5703125" style="205" customWidth="1"/>
    <col min="778" max="778" width="11" style="205" customWidth="1"/>
    <col min="779" max="779" width="10.42578125" style="205" customWidth="1"/>
    <col min="780" max="780" width="75.42578125" style="205" customWidth="1"/>
    <col min="781" max="781" width="45.28515625" style="205" customWidth="1"/>
    <col min="782" max="1024" width="9.140625" style="205"/>
    <col min="1025" max="1025" width="4.42578125" style="205" customWidth="1"/>
    <col min="1026" max="1026" width="11.5703125" style="205" customWidth="1"/>
    <col min="1027" max="1027" width="40.42578125" style="205" customWidth="1"/>
    <col min="1028" max="1028" width="5.5703125" style="205" customWidth="1"/>
    <col min="1029" max="1029" width="8.5703125" style="205" customWidth="1"/>
    <col min="1030" max="1030" width="9.85546875" style="205" customWidth="1"/>
    <col min="1031" max="1031" width="13.85546875" style="205" customWidth="1"/>
    <col min="1032" max="1032" width="11.7109375" style="205" customWidth="1"/>
    <col min="1033" max="1033" width="11.5703125" style="205" customWidth="1"/>
    <col min="1034" max="1034" width="11" style="205" customWidth="1"/>
    <col min="1035" max="1035" width="10.42578125" style="205" customWidth="1"/>
    <col min="1036" max="1036" width="75.42578125" style="205" customWidth="1"/>
    <col min="1037" max="1037" width="45.28515625" style="205" customWidth="1"/>
    <col min="1038" max="1280" width="9.140625" style="205"/>
    <col min="1281" max="1281" width="4.42578125" style="205" customWidth="1"/>
    <col min="1282" max="1282" width="11.5703125" style="205" customWidth="1"/>
    <col min="1283" max="1283" width="40.42578125" style="205" customWidth="1"/>
    <col min="1284" max="1284" width="5.5703125" style="205" customWidth="1"/>
    <col min="1285" max="1285" width="8.5703125" style="205" customWidth="1"/>
    <col min="1286" max="1286" width="9.85546875" style="205" customWidth="1"/>
    <col min="1287" max="1287" width="13.85546875" style="205" customWidth="1"/>
    <col min="1288" max="1288" width="11.7109375" style="205" customWidth="1"/>
    <col min="1289" max="1289" width="11.5703125" style="205" customWidth="1"/>
    <col min="1290" max="1290" width="11" style="205" customWidth="1"/>
    <col min="1291" max="1291" width="10.42578125" style="205" customWidth="1"/>
    <col min="1292" max="1292" width="75.42578125" style="205" customWidth="1"/>
    <col min="1293" max="1293" width="45.28515625" style="205" customWidth="1"/>
    <col min="1294" max="1536" width="9.140625" style="205"/>
    <col min="1537" max="1537" width="4.42578125" style="205" customWidth="1"/>
    <col min="1538" max="1538" width="11.5703125" style="205" customWidth="1"/>
    <col min="1539" max="1539" width="40.42578125" style="205" customWidth="1"/>
    <col min="1540" max="1540" width="5.5703125" style="205" customWidth="1"/>
    <col min="1541" max="1541" width="8.5703125" style="205" customWidth="1"/>
    <col min="1542" max="1542" width="9.85546875" style="205" customWidth="1"/>
    <col min="1543" max="1543" width="13.85546875" style="205" customWidth="1"/>
    <col min="1544" max="1544" width="11.7109375" style="205" customWidth="1"/>
    <col min="1545" max="1545" width="11.5703125" style="205" customWidth="1"/>
    <col min="1546" max="1546" width="11" style="205" customWidth="1"/>
    <col min="1547" max="1547" width="10.42578125" style="205" customWidth="1"/>
    <col min="1548" max="1548" width="75.42578125" style="205" customWidth="1"/>
    <col min="1549" max="1549" width="45.28515625" style="205" customWidth="1"/>
    <col min="1550" max="1792" width="9.140625" style="205"/>
    <col min="1793" max="1793" width="4.42578125" style="205" customWidth="1"/>
    <col min="1794" max="1794" width="11.5703125" style="205" customWidth="1"/>
    <col min="1795" max="1795" width="40.42578125" style="205" customWidth="1"/>
    <col min="1796" max="1796" width="5.5703125" style="205" customWidth="1"/>
    <col min="1797" max="1797" width="8.5703125" style="205" customWidth="1"/>
    <col min="1798" max="1798" width="9.85546875" style="205" customWidth="1"/>
    <col min="1799" max="1799" width="13.85546875" style="205" customWidth="1"/>
    <col min="1800" max="1800" width="11.7109375" style="205" customWidth="1"/>
    <col min="1801" max="1801" width="11.5703125" style="205" customWidth="1"/>
    <col min="1802" max="1802" width="11" style="205" customWidth="1"/>
    <col min="1803" max="1803" width="10.42578125" style="205" customWidth="1"/>
    <col min="1804" max="1804" width="75.42578125" style="205" customWidth="1"/>
    <col min="1805" max="1805" width="45.28515625" style="205" customWidth="1"/>
    <col min="1806" max="2048" width="9.140625" style="205"/>
    <col min="2049" max="2049" width="4.42578125" style="205" customWidth="1"/>
    <col min="2050" max="2050" width="11.5703125" style="205" customWidth="1"/>
    <col min="2051" max="2051" width="40.42578125" style="205" customWidth="1"/>
    <col min="2052" max="2052" width="5.5703125" style="205" customWidth="1"/>
    <col min="2053" max="2053" width="8.5703125" style="205" customWidth="1"/>
    <col min="2054" max="2054" width="9.85546875" style="205" customWidth="1"/>
    <col min="2055" max="2055" width="13.85546875" style="205" customWidth="1"/>
    <col min="2056" max="2056" width="11.7109375" style="205" customWidth="1"/>
    <col min="2057" max="2057" width="11.5703125" style="205" customWidth="1"/>
    <col min="2058" max="2058" width="11" style="205" customWidth="1"/>
    <col min="2059" max="2059" width="10.42578125" style="205" customWidth="1"/>
    <col min="2060" max="2060" width="75.42578125" style="205" customWidth="1"/>
    <col min="2061" max="2061" width="45.28515625" style="205" customWidth="1"/>
    <col min="2062" max="2304" width="9.140625" style="205"/>
    <col min="2305" max="2305" width="4.42578125" style="205" customWidth="1"/>
    <col min="2306" max="2306" width="11.5703125" style="205" customWidth="1"/>
    <col min="2307" max="2307" width="40.42578125" style="205" customWidth="1"/>
    <col min="2308" max="2308" width="5.5703125" style="205" customWidth="1"/>
    <col min="2309" max="2309" width="8.5703125" style="205" customWidth="1"/>
    <col min="2310" max="2310" width="9.85546875" style="205" customWidth="1"/>
    <col min="2311" max="2311" width="13.85546875" style="205" customWidth="1"/>
    <col min="2312" max="2312" width="11.7109375" style="205" customWidth="1"/>
    <col min="2313" max="2313" width="11.5703125" style="205" customWidth="1"/>
    <col min="2314" max="2314" width="11" style="205" customWidth="1"/>
    <col min="2315" max="2315" width="10.42578125" style="205" customWidth="1"/>
    <col min="2316" max="2316" width="75.42578125" style="205" customWidth="1"/>
    <col min="2317" max="2317" width="45.28515625" style="205" customWidth="1"/>
    <col min="2318" max="2560" width="9.140625" style="205"/>
    <col min="2561" max="2561" width="4.42578125" style="205" customWidth="1"/>
    <col min="2562" max="2562" width="11.5703125" style="205" customWidth="1"/>
    <col min="2563" max="2563" width="40.42578125" style="205" customWidth="1"/>
    <col min="2564" max="2564" width="5.5703125" style="205" customWidth="1"/>
    <col min="2565" max="2565" width="8.5703125" style="205" customWidth="1"/>
    <col min="2566" max="2566" width="9.85546875" style="205" customWidth="1"/>
    <col min="2567" max="2567" width="13.85546875" style="205" customWidth="1"/>
    <col min="2568" max="2568" width="11.7109375" style="205" customWidth="1"/>
    <col min="2569" max="2569" width="11.5703125" style="205" customWidth="1"/>
    <col min="2570" max="2570" width="11" style="205" customWidth="1"/>
    <col min="2571" max="2571" width="10.42578125" style="205" customWidth="1"/>
    <col min="2572" max="2572" width="75.42578125" style="205" customWidth="1"/>
    <col min="2573" max="2573" width="45.28515625" style="205" customWidth="1"/>
    <col min="2574" max="2816" width="9.140625" style="205"/>
    <col min="2817" max="2817" width="4.42578125" style="205" customWidth="1"/>
    <col min="2818" max="2818" width="11.5703125" style="205" customWidth="1"/>
    <col min="2819" max="2819" width="40.42578125" style="205" customWidth="1"/>
    <col min="2820" max="2820" width="5.5703125" style="205" customWidth="1"/>
    <col min="2821" max="2821" width="8.5703125" style="205" customWidth="1"/>
    <col min="2822" max="2822" width="9.85546875" style="205" customWidth="1"/>
    <col min="2823" max="2823" width="13.85546875" style="205" customWidth="1"/>
    <col min="2824" max="2824" width="11.7109375" style="205" customWidth="1"/>
    <col min="2825" max="2825" width="11.5703125" style="205" customWidth="1"/>
    <col min="2826" max="2826" width="11" style="205" customWidth="1"/>
    <col min="2827" max="2827" width="10.42578125" style="205" customWidth="1"/>
    <col min="2828" max="2828" width="75.42578125" style="205" customWidth="1"/>
    <col min="2829" max="2829" width="45.28515625" style="205" customWidth="1"/>
    <col min="2830" max="3072" width="9.140625" style="205"/>
    <col min="3073" max="3073" width="4.42578125" style="205" customWidth="1"/>
    <col min="3074" max="3074" width="11.5703125" style="205" customWidth="1"/>
    <col min="3075" max="3075" width="40.42578125" style="205" customWidth="1"/>
    <col min="3076" max="3076" width="5.5703125" style="205" customWidth="1"/>
    <col min="3077" max="3077" width="8.5703125" style="205" customWidth="1"/>
    <col min="3078" max="3078" width="9.85546875" style="205" customWidth="1"/>
    <col min="3079" max="3079" width="13.85546875" style="205" customWidth="1"/>
    <col min="3080" max="3080" width="11.7109375" style="205" customWidth="1"/>
    <col min="3081" max="3081" width="11.5703125" style="205" customWidth="1"/>
    <col min="3082" max="3082" width="11" style="205" customWidth="1"/>
    <col min="3083" max="3083" width="10.42578125" style="205" customWidth="1"/>
    <col min="3084" max="3084" width="75.42578125" style="205" customWidth="1"/>
    <col min="3085" max="3085" width="45.28515625" style="205" customWidth="1"/>
    <col min="3086" max="3328" width="9.140625" style="205"/>
    <col min="3329" max="3329" width="4.42578125" style="205" customWidth="1"/>
    <col min="3330" max="3330" width="11.5703125" style="205" customWidth="1"/>
    <col min="3331" max="3331" width="40.42578125" style="205" customWidth="1"/>
    <col min="3332" max="3332" width="5.5703125" style="205" customWidth="1"/>
    <col min="3333" max="3333" width="8.5703125" style="205" customWidth="1"/>
    <col min="3334" max="3334" width="9.85546875" style="205" customWidth="1"/>
    <col min="3335" max="3335" width="13.85546875" style="205" customWidth="1"/>
    <col min="3336" max="3336" width="11.7109375" style="205" customWidth="1"/>
    <col min="3337" max="3337" width="11.5703125" style="205" customWidth="1"/>
    <col min="3338" max="3338" width="11" style="205" customWidth="1"/>
    <col min="3339" max="3339" width="10.42578125" style="205" customWidth="1"/>
    <col min="3340" max="3340" width="75.42578125" style="205" customWidth="1"/>
    <col min="3341" max="3341" width="45.28515625" style="205" customWidth="1"/>
    <col min="3342" max="3584" width="9.140625" style="205"/>
    <col min="3585" max="3585" width="4.42578125" style="205" customWidth="1"/>
    <col min="3586" max="3586" width="11.5703125" style="205" customWidth="1"/>
    <col min="3587" max="3587" width="40.42578125" style="205" customWidth="1"/>
    <col min="3588" max="3588" width="5.5703125" style="205" customWidth="1"/>
    <col min="3589" max="3589" width="8.5703125" style="205" customWidth="1"/>
    <col min="3590" max="3590" width="9.85546875" style="205" customWidth="1"/>
    <col min="3591" max="3591" width="13.85546875" style="205" customWidth="1"/>
    <col min="3592" max="3592" width="11.7109375" style="205" customWidth="1"/>
    <col min="3593" max="3593" width="11.5703125" style="205" customWidth="1"/>
    <col min="3594" max="3594" width="11" style="205" customWidth="1"/>
    <col min="3595" max="3595" width="10.42578125" style="205" customWidth="1"/>
    <col min="3596" max="3596" width="75.42578125" style="205" customWidth="1"/>
    <col min="3597" max="3597" width="45.28515625" style="205" customWidth="1"/>
    <col min="3598" max="3840" width="9.140625" style="205"/>
    <col min="3841" max="3841" width="4.42578125" style="205" customWidth="1"/>
    <col min="3842" max="3842" width="11.5703125" style="205" customWidth="1"/>
    <col min="3843" max="3843" width="40.42578125" style="205" customWidth="1"/>
    <col min="3844" max="3844" width="5.5703125" style="205" customWidth="1"/>
    <col min="3845" max="3845" width="8.5703125" style="205" customWidth="1"/>
    <col min="3846" max="3846" width="9.85546875" style="205" customWidth="1"/>
    <col min="3847" max="3847" width="13.85546875" style="205" customWidth="1"/>
    <col min="3848" max="3848" width="11.7109375" style="205" customWidth="1"/>
    <col min="3849" max="3849" width="11.5703125" style="205" customWidth="1"/>
    <col min="3850" max="3850" width="11" style="205" customWidth="1"/>
    <col min="3851" max="3851" width="10.42578125" style="205" customWidth="1"/>
    <col min="3852" max="3852" width="75.42578125" style="205" customWidth="1"/>
    <col min="3853" max="3853" width="45.28515625" style="205" customWidth="1"/>
    <col min="3854" max="4096" width="9.140625" style="205"/>
    <col min="4097" max="4097" width="4.42578125" style="205" customWidth="1"/>
    <col min="4098" max="4098" width="11.5703125" style="205" customWidth="1"/>
    <col min="4099" max="4099" width="40.42578125" style="205" customWidth="1"/>
    <col min="4100" max="4100" width="5.5703125" style="205" customWidth="1"/>
    <col min="4101" max="4101" width="8.5703125" style="205" customWidth="1"/>
    <col min="4102" max="4102" width="9.85546875" style="205" customWidth="1"/>
    <col min="4103" max="4103" width="13.85546875" style="205" customWidth="1"/>
    <col min="4104" max="4104" width="11.7109375" style="205" customWidth="1"/>
    <col min="4105" max="4105" width="11.5703125" style="205" customWidth="1"/>
    <col min="4106" max="4106" width="11" style="205" customWidth="1"/>
    <col min="4107" max="4107" width="10.42578125" style="205" customWidth="1"/>
    <col min="4108" max="4108" width="75.42578125" style="205" customWidth="1"/>
    <col min="4109" max="4109" width="45.28515625" style="205" customWidth="1"/>
    <col min="4110" max="4352" width="9.140625" style="205"/>
    <col min="4353" max="4353" width="4.42578125" style="205" customWidth="1"/>
    <col min="4354" max="4354" width="11.5703125" style="205" customWidth="1"/>
    <col min="4355" max="4355" width="40.42578125" style="205" customWidth="1"/>
    <col min="4356" max="4356" width="5.5703125" style="205" customWidth="1"/>
    <col min="4357" max="4357" width="8.5703125" style="205" customWidth="1"/>
    <col min="4358" max="4358" width="9.85546875" style="205" customWidth="1"/>
    <col min="4359" max="4359" width="13.85546875" style="205" customWidth="1"/>
    <col min="4360" max="4360" width="11.7109375" style="205" customWidth="1"/>
    <col min="4361" max="4361" width="11.5703125" style="205" customWidth="1"/>
    <col min="4362" max="4362" width="11" style="205" customWidth="1"/>
    <col min="4363" max="4363" width="10.42578125" style="205" customWidth="1"/>
    <col min="4364" max="4364" width="75.42578125" style="205" customWidth="1"/>
    <col min="4365" max="4365" width="45.28515625" style="205" customWidth="1"/>
    <col min="4366" max="4608" width="9.140625" style="205"/>
    <col min="4609" max="4609" width="4.42578125" style="205" customWidth="1"/>
    <col min="4610" max="4610" width="11.5703125" style="205" customWidth="1"/>
    <col min="4611" max="4611" width="40.42578125" style="205" customWidth="1"/>
    <col min="4612" max="4612" width="5.5703125" style="205" customWidth="1"/>
    <col min="4613" max="4613" width="8.5703125" style="205" customWidth="1"/>
    <col min="4614" max="4614" width="9.85546875" style="205" customWidth="1"/>
    <col min="4615" max="4615" width="13.85546875" style="205" customWidth="1"/>
    <col min="4616" max="4616" width="11.7109375" style="205" customWidth="1"/>
    <col min="4617" max="4617" width="11.5703125" style="205" customWidth="1"/>
    <col min="4618" max="4618" width="11" style="205" customWidth="1"/>
    <col min="4619" max="4619" width="10.42578125" style="205" customWidth="1"/>
    <col min="4620" max="4620" width="75.42578125" style="205" customWidth="1"/>
    <col min="4621" max="4621" width="45.28515625" style="205" customWidth="1"/>
    <col min="4622" max="4864" width="9.140625" style="205"/>
    <col min="4865" max="4865" width="4.42578125" style="205" customWidth="1"/>
    <col min="4866" max="4866" width="11.5703125" style="205" customWidth="1"/>
    <col min="4867" max="4867" width="40.42578125" style="205" customWidth="1"/>
    <col min="4868" max="4868" width="5.5703125" style="205" customWidth="1"/>
    <col min="4869" max="4869" width="8.5703125" style="205" customWidth="1"/>
    <col min="4870" max="4870" width="9.85546875" style="205" customWidth="1"/>
    <col min="4871" max="4871" width="13.85546875" style="205" customWidth="1"/>
    <col min="4872" max="4872" width="11.7109375" style="205" customWidth="1"/>
    <col min="4873" max="4873" width="11.5703125" style="205" customWidth="1"/>
    <col min="4874" max="4874" width="11" style="205" customWidth="1"/>
    <col min="4875" max="4875" width="10.42578125" style="205" customWidth="1"/>
    <col min="4876" max="4876" width="75.42578125" style="205" customWidth="1"/>
    <col min="4877" max="4877" width="45.28515625" style="205" customWidth="1"/>
    <col min="4878" max="5120" width="9.140625" style="205"/>
    <col min="5121" max="5121" width="4.42578125" style="205" customWidth="1"/>
    <col min="5122" max="5122" width="11.5703125" style="205" customWidth="1"/>
    <col min="5123" max="5123" width="40.42578125" style="205" customWidth="1"/>
    <col min="5124" max="5124" width="5.5703125" style="205" customWidth="1"/>
    <col min="5125" max="5125" width="8.5703125" style="205" customWidth="1"/>
    <col min="5126" max="5126" width="9.85546875" style="205" customWidth="1"/>
    <col min="5127" max="5127" width="13.85546875" style="205" customWidth="1"/>
    <col min="5128" max="5128" width="11.7109375" style="205" customWidth="1"/>
    <col min="5129" max="5129" width="11.5703125" style="205" customWidth="1"/>
    <col min="5130" max="5130" width="11" style="205" customWidth="1"/>
    <col min="5131" max="5131" width="10.42578125" style="205" customWidth="1"/>
    <col min="5132" max="5132" width="75.42578125" style="205" customWidth="1"/>
    <col min="5133" max="5133" width="45.28515625" style="205" customWidth="1"/>
    <col min="5134" max="5376" width="9.140625" style="205"/>
    <col min="5377" max="5377" width="4.42578125" style="205" customWidth="1"/>
    <col min="5378" max="5378" width="11.5703125" style="205" customWidth="1"/>
    <col min="5379" max="5379" width="40.42578125" style="205" customWidth="1"/>
    <col min="5380" max="5380" width="5.5703125" style="205" customWidth="1"/>
    <col min="5381" max="5381" width="8.5703125" style="205" customWidth="1"/>
    <col min="5382" max="5382" width="9.85546875" style="205" customWidth="1"/>
    <col min="5383" max="5383" width="13.85546875" style="205" customWidth="1"/>
    <col min="5384" max="5384" width="11.7109375" style="205" customWidth="1"/>
    <col min="5385" max="5385" width="11.5703125" style="205" customWidth="1"/>
    <col min="5386" max="5386" width="11" style="205" customWidth="1"/>
    <col min="5387" max="5387" width="10.42578125" style="205" customWidth="1"/>
    <col min="5388" max="5388" width="75.42578125" style="205" customWidth="1"/>
    <col min="5389" max="5389" width="45.28515625" style="205" customWidth="1"/>
    <col min="5390" max="5632" width="9.140625" style="205"/>
    <col min="5633" max="5633" width="4.42578125" style="205" customWidth="1"/>
    <col min="5634" max="5634" width="11.5703125" style="205" customWidth="1"/>
    <col min="5635" max="5635" width="40.42578125" style="205" customWidth="1"/>
    <col min="5636" max="5636" width="5.5703125" style="205" customWidth="1"/>
    <col min="5637" max="5637" width="8.5703125" style="205" customWidth="1"/>
    <col min="5638" max="5638" width="9.85546875" style="205" customWidth="1"/>
    <col min="5639" max="5639" width="13.85546875" style="205" customWidth="1"/>
    <col min="5640" max="5640" width="11.7109375" style="205" customWidth="1"/>
    <col min="5641" max="5641" width="11.5703125" style="205" customWidth="1"/>
    <col min="5642" max="5642" width="11" style="205" customWidth="1"/>
    <col min="5643" max="5643" width="10.42578125" style="205" customWidth="1"/>
    <col min="5644" max="5644" width="75.42578125" style="205" customWidth="1"/>
    <col min="5645" max="5645" width="45.28515625" style="205" customWidth="1"/>
    <col min="5646" max="5888" width="9.140625" style="205"/>
    <col min="5889" max="5889" width="4.42578125" style="205" customWidth="1"/>
    <col min="5890" max="5890" width="11.5703125" style="205" customWidth="1"/>
    <col min="5891" max="5891" width="40.42578125" style="205" customWidth="1"/>
    <col min="5892" max="5892" width="5.5703125" style="205" customWidth="1"/>
    <col min="5893" max="5893" width="8.5703125" style="205" customWidth="1"/>
    <col min="5894" max="5894" width="9.85546875" style="205" customWidth="1"/>
    <col min="5895" max="5895" width="13.85546875" style="205" customWidth="1"/>
    <col min="5896" max="5896" width="11.7109375" style="205" customWidth="1"/>
    <col min="5897" max="5897" width="11.5703125" style="205" customWidth="1"/>
    <col min="5898" max="5898" width="11" style="205" customWidth="1"/>
    <col min="5899" max="5899" width="10.42578125" style="205" customWidth="1"/>
    <col min="5900" max="5900" width="75.42578125" style="205" customWidth="1"/>
    <col min="5901" max="5901" width="45.28515625" style="205" customWidth="1"/>
    <col min="5902" max="6144" width="9.140625" style="205"/>
    <col min="6145" max="6145" width="4.42578125" style="205" customWidth="1"/>
    <col min="6146" max="6146" width="11.5703125" style="205" customWidth="1"/>
    <col min="6147" max="6147" width="40.42578125" style="205" customWidth="1"/>
    <col min="6148" max="6148" width="5.5703125" style="205" customWidth="1"/>
    <col min="6149" max="6149" width="8.5703125" style="205" customWidth="1"/>
    <col min="6150" max="6150" width="9.85546875" style="205" customWidth="1"/>
    <col min="6151" max="6151" width="13.85546875" style="205" customWidth="1"/>
    <col min="6152" max="6152" width="11.7109375" style="205" customWidth="1"/>
    <col min="6153" max="6153" width="11.5703125" style="205" customWidth="1"/>
    <col min="6154" max="6154" width="11" style="205" customWidth="1"/>
    <col min="6155" max="6155" width="10.42578125" style="205" customWidth="1"/>
    <col min="6156" max="6156" width="75.42578125" style="205" customWidth="1"/>
    <col min="6157" max="6157" width="45.28515625" style="205" customWidth="1"/>
    <col min="6158" max="6400" width="9.140625" style="205"/>
    <col min="6401" max="6401" width="4.42578125" style="205" customWidth="1"/>
    <col min="6402" max="6402" width="11.5703125" style="205" customWidth="1"/>
    <col min="6403" max="6403" width="40.42578125" style="205" customWidth="1"/>
    <col min="6404" max="6404" width="5.5703125" style="205" customWidth="1"/>
    <col min="6405" max="6405" width="8.5703125" style="205" customWidth="1"/>
    <col min="6406" max="6406" width="9.85546875" style="205" customWidth="1"/>
    <col min="6407" max="6407" width="13.85546875" style="205" customWidth="1"/>
    <col min="6408" max="6408" width="11.7109375" style="205" customWidth="1"/>
    <col min="6409" max="6409" width="11.5703125" style="205" customWidth="1"/>
    <col min="6410" max="6410" width="11" style="205" customWidth="1"/>
    <col min="6411" max="6411" width="10.42578125" style="205" customWidth="1"/>
    <col min="6412" max="6412" width="75.42578125" style="205" customWidth="1"/>
    <col min="6413" max="6413" width="45.28515625" style="205" customWidth="1"/>
    <col min="6414" max="6656" width="9.140625" style="205"/>
    <col min="6657" max="6657" width="4.42578125" style="205" customWidth="1"/>
    <col min="6658" max="6658" width="11.5703125" style="205" customWidth="1"/>
    <col min="6659" max="6659" width="40.42578125" style="205" customWidth="1"/>
    <col min="6660" max="6660" width="5.5703125" style="205" customWidth="1"/>
    <col min="6661" max="6661" width="8.5703125" style="205" customWidth="1"/>
    <col min="6662" max="6662" width="9.85546875" style="205" customWidth="1"/>
    <col min="6663" max="6663" width="13.85546875" style="205" customWidth="1"/>
    <col min="6664" max="6664" width="11.7109375" style="205" customWidth="1"/>
    <col min="6665" max="6665" width="11.5703125" style="205" customWidth="1"/>
    <col min="6666" max="6666" width="11" style="205" customWidth="1"/>
    <col min="6667" max="6667" width="10.42578125" style="205" customWidth="1"/>
    <col min="6668" max="6668" width="75.42578125" style="205" customWidth="1"/>
    <col min="6669" max="6669" width="45.28515625" style="205" customWidth="1"/>
    <col min="6670" max="6912" width="9.140625" style="205"/>
    <col min="6913" max="6913" width="4.42578125" style="205" customWidth="1"/>
    <col min="6914" max="6914" width="11.5703125" style="205" customWidth="1"/>
    <col min="6915" max="6915" width="40.42578125" style="205" customWidth="1"/>
    <col min="6916" max="6916" width="5.5703125" style="205" customWidth="1"/>
    <col min="6917" max="6917" width="8.5703125" style="205" customWidth="1"/>
    <col min="6918" max="6918" width="9.85546875" style="205" customWidth="1"/>
    <col min="6919" max="6919" width="13.85546875" style="205" customWidth="1"/>
    <col min="6920" max="6920" width="11.7109375" style="205" customWidth="1"/>
    <col min="6921" max="6921" width="11.5703125" style="205" customWidth="1"/>
    <col min="6922" max="6922" width="11" style="205" customWidth="1"/>
    <col min="6923" max="6923" width="10.42578125" style="205" customWidth="1"/>
    <col min="6924" max="6924" width="75.42578125" style="205" customWidth="1"/>
    <col min="6925" max="6925" width="45.28515625" style="205" customWidth="1"/>
    <col min="6926" max="7168" width="9.140625" style="205"/>
    <col min="7169" max="7169" width="4.42578125" style="205" customWidth="1"/>
    <col min="7170" max="7170" width="11.5703125" style="205" customWidth="1"/>
    <col min="7171" max="7171" width="40.42578125" style="205" customWidth="1"/>
    <col min="7172" max="7172" width="5.5703125" style="205" customWidth="1"/>
    <col min="7173" max="7173" width="8.5703125" style="205" customWidth="1"/>
    <col min="7174" max="7174" width="9.85546875" style="205" customWidth="1"/>
    <col min="7175" max="7175" width="13.85546875" style="205" customWidth="1"/>
    <col min="7176" max="7176" width="11.7109375" style="205" customWidth="1"/>
    <col min="7177" max="7177" width="11.5703125" style="205" customWidth="1"/>
    <col min="7178" max="7178" width="11" style="205" customWidth="1"/>
    <col min="7179" max="7179" width="10.42578125" style="205" customWidth="1"/>
    <col min="7180" max="7180" width="75.42578125" style="205" customWidth="1"/>
    <col min="7181" max="7181" width="45.28515625" style="205" customWidth="1"/>
    <col min="7182" max="7424" width="9.140625" style="205"/>
    <col min="7425" max="7425" width="4.42578125" style="205" customWidth="1"/>
    <col min="7426" max="7426" width="11.5703125" style="205" customWidth="1"/>
    <col min="7427" max="7427" width="40.42578125" style="205" customWidth="1"/>
    <col min="7428" max="7428" width="5.5703125" style="205" customWidth="1"/>
    <col min="7429" max="7429" width="8.5703125" style="205" customWidth="1"/>
    <col min="7430" max="7430" width="9.85546875" style="205" customWidth="1"/>
    <col min="7431" max="7431" width="13.85546875" style="205" customWidth="1"/>
    <col min="7432" max="7432" width="11.7109375" style="205" customWidth="1"/>
    <col min="7433" max="7433" width="11.5703125" style="205" customWidth="1"/>
    <col min="7434" max="7434" width="11" style="205" customWidth="1"/>
    <col min="7435" max="7435" width="10.42578125" style="205" customWidth="1"/>
    <col min="7436" max="7436" width="75.42578125" style="205" customWidth="1"/>
    <col min="7437" max="7437" width="45.28515625" style="205" customWidth="1"/>
    <col min="7438" max="7680" width="9.140625" style="205"/>
    <col min="7681" max="7681" width="4.42578125" style="205" customWidth="1"/>
    <col min="7682" max="7682" width="11.5703125" style="205" customWidth="1"/>
    <col min="7683" max="7683" width="40.42578125" style="205" customWidth="1"/>
    <col min="7684" max="7684" width="5.5703125" style="205" customWidth="1"/>
    <col min="7685" max="7685" width="8.5703125" style="205" customWidth="1"/>
    <col min="7686" max="7686" width="9.85546875" style="205" customWidth="1"/>
    <col min="7687" max="7687" width="13.85546875" style="205" customWidth="1"/>
    <col min="7688" max="7688" width="11.7109375" style="205" customWidth="1"/>
    <col min="7689" max="7689" width="11.5703125" style="205" customWidth="1"/>
    <col min="7690" max="7690" width="11" style="205" customWidth="1"/>
    <col min="7691" max="7691" width="10.42578125" style="205" customWidth="1"/>
    <col min="7692" max="7692" width="75.42578125" style="205" customWidth="1"/>
    <col min="7693" max="7693" width="45.28515625" style="205" customWidth="1"/>
    <col min="7694" max="7936" width="9.140625" style="205"/>
    <col min="7937" max="7937" width="4.42578125" style="205" customWidth="1"/>
    <col min="7938" max="7938" width="11.5703125" style="205" customWidth="1"/>
    <col min="7939" max="7939" width="40.42578125" style="205" customWidth="1"/>
    <col min="7940" max="7940" width="5.5703125" style="205" customWidth="1"/>
    <col min="7941" max="7941" width="8.5703125" style="205" customWidth="1"/>
    <col min="7942" max="7942" width="9.85546875" style="205" customWidth="1"/>
    <col min="7943" max="7943" width="13.85546875" style="205" customWidth="1"/>
    <col min="7944" max="7944" width="11.7109375" style="205" customWidth="1"/>
    <col min="7945" max="7945" width="11.5703125" style="205" customWidth="1"/>
    <col min="7946" max="7946" width="11" style="205" customWidth="1"/>
    <col min="7947" max="7947" width="10.42578125" style="205" customWidth="1"/>
    <col min="7948" max="7948" width="75.42578125" style="205" customWidth="1"/>
    <col min="7949" max="7949" width="45.28515625" style="205" customWidth="1"/>
    <col min="7950" max="8192" width="9.140625" style="205"/>
    <col min="8193" max="8193" width="4.42578125" style="205" customWidth="1"/>
    <col min="8194" max="8194" width="11.5703125" style="205" customWidth="1"/>
    <col min="8195" max="8195" width="40.42578125" style="205" customWidth="1"/>
    <col min="8196" max="8196" width="5.5703125" style="205" customWidth="1"/>
    <col min="8197" max="8197" width="8.5703125" style="205" customWidth="1"/>
    <col min="8198" max="8198" width="9.85546875" style="205" customWidth="1"/>
    <col min="8199" max="8199" width="13.85546875" style="205" customWidth="1"/>
    <col min="8200" max="8200" width="11.7109375" style="205" customWidth="1"/>
    <col min="8201" max="8201" width="11.5703125" style="205" customWidth="1"/>
    <col min="8202" max="8202" width="11" style="205" customWidth="1"/>
    <col min="8203" max="8203" width="10.42578125" style="205" customWidth="1"/>
    <col min="8204" max="8204" width="75.42578125" style="205" customWidth="1"/>
    <col min="8205" max="8205" width="45.28515625" style="205" customWidth="1"/>
    <col min="8206" max="8448" width="9.140625" style="205"/>
    <col min="8449" max="8449" width="4.42578125" style="205" customWidth="1"/>
    <col min="8450" max="8450" width="11.5703125" style="205" customWidth="1"/>
    <col min="8451" max="8451" width="40.42578125" style="205" customWidth="1"/>
    <col min="8452" max="8452" width="5.5703125" style="205" customWidth="1"/>
    <col min="8453" max="8453" width="8.5703125" style="205" customWidth="1"/>
    <col min="8454" max="8454" width="9.85546875" style="205" customWidth="1"/>
    <col min="8455" max="8455" width="13.85546875" style="205" customWidth="1"/>
    <col min="8456" max="8456" width="11.7109375" style="205" customWidth="1"/>
    <col min="8457" max="8457" width="11.5703125" style="205" customWidth="1"/>
    <col min="8458" max="8458" width="11" style="205" customWidth="1"/>
    <col min="8459" max="8459" width="10.42578125" style="205" customWidth="1"/>
    <col min="8460" max="8460" width="75.42578125" style="205" customWidth="1"/>
    <col min="8461" max="8461" width="45.28515625" style="205" customWidth="1"/>
    <col min="8462" max="8704" width="9.140625" style="205"/>
    <col min="8705" max="8705" width="4.42578125" style="205" customWidth="1"/>
    <col min="8706" max="8706" width="11.5703125" style="205" customWidth="1"/>
    <col min="8707" max="8707" width="40.42578125" style="205" customWidth="1"/>
    <col min="8708" max="8708" width="5.5703125" style="205" customWidth="1"/>
    <col min="8709" max="8709" width="8.5703125" style="205" customWidth="1"/>
    <col min="8710" max="8710" width="9.85546875" style="205" customWidth="1"/>
    <col min="8711" max="8711" width="13.85546875" style="205" customWidth="1"/>
    <col min="8712" max="8712" width="11.7109375" style="205" customWidth="1"/>
    <col min="8713" max="8713" width="11.5703125" style="205" customWidth="1"/>
    <col min="8714" max="8714" width="11" style="205" customWidth="1"/>
    <col min="8715" max="8715" width="10.42578125" style="205" customWidth="1"/>
    <col min="8716" max="8716" width="75.42578125" style="205" customWidth="1"/>
    <col min="8717" max="8717" width="45.28515625" style="205" customWidth="1"/>
    <col min="8718" max="8960" width="9.140625" style="205"/>
    <col min="8961" max="8961" width="4.42578125" style="205" customWidth="1"/>
    <col min="8962" max="8962" width="11.5703125" style="205" customWidth="1"/>
    <col min="8963" max="8963" width="40.42578125" style="205" customWidth="1"/>
    <col min="8964" max="8964" width="5.5703125" style="205" customWidth="1"/>
    <col min="8965" max="8965" width="8.5703125" style="205" customWidth="1"/>
    <col min="8966" max="8966" width="9.85546875" style="205" customWidth="1"/>
    <col min="8967" max="8967" width="13.85546875" style="205" customWidth="1"/>
    <col min="8968" max="8968" width="11.7109375" style="205" customWidth="1"/>
    <col min="8969" max="8969" width="11.5703125" style="205" customWidth="1"/>
    <col min="8970" max="8970" width="11" style="205" customWidth="1"/>
    <col min="8971" max="8971" width="10.42578125" style="205" customWidth="1"/>
    <col min="8972" max="8972" width="75.42578125" style="205" customWidth="1"/>
    <col min="8973" max="8973" width="45.28515625" style="205" customWidth="1"/>
    <col min="8974" max="9216" width="9.140625" style="205"/>
    <col min="9217" max="9217" width="4.42578125" style="205" customWidth="1"/>
    <col min="9218" max="9218" width="11.5703125" style="205" customWidth="1"/>
    <col min="9219" max="9219" width="40.42578125" style="205" customWidth="1"/>
    <col min="9220" max="9220" width="5.5703125" style="205" customWidth="1"/>
    <col min="9221" max="9221" width="8.5703125" style="205" customWidth="1"/>
    <col min="9222" max="9222" width="9.85546875" style="205" customWidth="1"/>
    <col min="9223" max="9223" width="13.85546875" style="205" customWidth="1"/>
    <col min="9224" max="9224" width="11.7109375" style="205" customWidth="1"/>
    <col min="9225" max="9225" width="11.5703125" style="205" customWidth="1"/>
    <col min="9226" max="9226" width="11" style="205" customWidth="1"/>
    <col min="9227" max="9227" width="10.42578125" style="205" customWidth="1"/>
    <col min="9228" max="9228" width="75.42578125" style="205" customWidth="1"/>
    <col min="9229" max="9229" width="45.28515625" style="205" customWidth="1"/>
    <col min="9230" max="9472" width="9.140625" style="205"/>
    <col min="9473" max="9473" width="4.42578125" style="205" customWidth="1"/>
    <col min="9474" max="9474" width="11.5703125" style="205" customWidth="1"/>
    <col min="9475" max="9475" width="40.42578125" style="205" customWidth="1"/>
    <col min="9476" max="9476" width="5.5703125" style="205" customWidth="1"/>
    <col min="9477" max="9477" width="8.5703125" style="205" customWidth="1"/>
    <col min="9478" max="9478" width="9.85546875" style="205" customWidth="1"/>
    <col min="9479" max="9479" width="13.85546875" style="205" customWidth="1"/>
    <col min="9480" max="9480" width="11.7109375" style="205" customWidth="1"/>
    <col min="9481" max="9481" width="11.5703125" style="205" customWidth="1"/>
    <col min="9482" max="9482" width="11" style="205" customWidth="1"/>
    <col min="9483" max="9483" width="10.42578125" style="205" customWidth="1"/>
    <col min="9484" max="9484" width="75.42578125" style="205" customWidth="1"/>
    <col min="9485" max="9485" width="45.28515625" style="205" customWidth="1"/>
    <col min="9486" max="9728" width="9.140625" style="205"/>
    <col min="9729" max="9729" width="4.42578125" style="205" customWidth="1"/>
    <col min="9730" max="9730" width="11.5703125" style="205" customWidth="1"/>
    <col min="9731" max="9731" width="40.42578125" style="205" customWidth="1"/>
    <col min="9732" max="9732" width="5.5703125" style="205" customWidth="1"/>
    <col min="9733" max="9733" width="8.5703125" style="205" customWidth="1"/>
    <col min="9734" max="9734" width="9.85546875" style="205" customWidth="1"/>
    <col min="9735" max="9735" width="13.85546875" style="205" customWidth="1"/>
    <col min="9736" max="9736" width="11.7109375" style="205" customWidth="1"/>
    <col min="9737" max="9737" width="11.5703125" style="205" customWidth="1"/>
    <col min="9738" max="9738" width="11" style="205" customWidth="1"/>
    <col min="9739" max="9739" width="10.42578125" style="205" customWidth="1"/>
    <col min="9740" max="9740" width="75.42578125" style="205" customWidth="1"/>
    <col min="9741" max="9741" width="45.28515625" style="205" customWidth="1"/>
    <col min="9742" max="9984" width="9.140625" style="205"/>
    <col min="9985" max="9985" width="4.42578125" style="205" customWidth="1"/>
    <col min="9986" max="9986" width="11.5703125" style="205" customWidth="1"/>
    <col min="9987" max="9987" width="40.42578125" style="205" customWidth="1"/>
    <col min="9988" max="9988" width="5.5703125" style="205" customWidth="1"/>
    <col min="9989" max="9989" width="8.5703125" style="205" customWidth="1"/>
    <col min="9990" max="9990" width="9.85546875" style="205" customWidth="1"/>
    <col min="9991" max="9991" width="13.85546875" style="205" customWidth="1"/>
    <col min="9992" max="9992" width="11.7109375" style="205" customWidth="1"/>
    <col min="9993" max="9993" width="11.5703125" style="205" customWidth="1"/>
    <col min="9994" max="9994" width="11" style="205" customWidth="1"/>
    <col min="9995" max="9995" width="10.42578125" style="205" customWidth="1"/>
    <col min="9996" max="9996" width="75.42578125" style="205" customWidth="1"/>
    <col min="9997" max="9997" width="45.28515625" style="205" customWidth="1"/>
    <col min="9998" max="10240" width="9.140625" style="205"/>
    <col min="10241" max="10241" width="4.42578125" style="205" customWidth="1"/>
    <col min="10242" max="10242" width="11.5703125" style="205" customWidth="1"/>
    <col min="10243" max="10243" width="40.42578125" style="205" customWidth="1"/>
    <col min="10244" max="10244" width="5.5703125" style="205" customWidth="1"/>
    <col min="10245" max="10245" width="8.5703125" style="205" customWidth="1"/>
    <col min="10246" max="10246" width="9.85546875" style="205" customWidth="1"/>
    <col min="10247" max="10247" width="13.85546875" style="205" customWidth="1"/>
    <col min="10248" max="10248" width="11.7109375" style="205" customWidth="1"/>
    <col min="10249" max="10249" width="11.5703125" style="205" customWidth="1"/>
    <col min="10250" max="10250" width="11" style="205" customWidth="1"/>
    <col min="10251" max="10251" width="10.42578125" style="205" customWidth="1"/>
    <col min="10252" max="10252" width="75.42578125" style="205" customWidth="1"/>
    <col min="10253" max="10253" width="45.28515625" style="205" customWidth="1"/>
    <col min="10254" max="10496" width="9.140625" style="205"/>
    <col min="10497" max="10497" width="4.42578125" style="205" customWidth="1"/>
    <col min="10498" max="10498" width="11.5703125" style="205" customWidth="1"/>
    <col min="10499" max="10499" width="40.42578125" style="205" customWidth="1"/>
    <col min="10500" max="10500" width="5.5703125" style="205" customWidth="1"/>
    <col min="10501" max="10501" width="8.5703125" style="205" customWidth="1"/>
    <col min="10502" max="10502" width="9.85546875" style="205" customWidth="1"/>
    <col min="10503" max="10503" width="13.85546875" style="205" customWidth="1"/>
    <col min="10504" max="10504" width="11.7109375" style="205" customWidth="1"/>
    <col min="10505" max="10505" width="11.5703125" style="205" customWidth="1"/>
    <col min="10506" max="10506" width="11" style="205" customWidth="1"/>
    <col min="10507" max="10507" width="10.42578125" style="205" customWidth="1"/>
    <col min="10508" max="10508" width="75.42578125" style="205" customWidth="1"/>
    <col min="10509" max="10509" width="45.28515625" style="205" customWidth="1"/>
    <col min="10510" max="10752" width="9.140625" style="205"/>
    <col min="10753" max="10753" width="4.42578125" style="205" customWidth="1"/>
    <col min="10754" max="10754" width="11.5703125" style="205" customWidth="1"/>
    <col min="10755" max="10755" width="40.42578125" style="205" customWidth="1"/>
    <col min="10756" max="10756" width="5.5703125" style="205" customWidth="1"/>
    <col min="10757" max="10757" width="8.5703125" style="205" customWidth="1"/>
    <col min="10758" max="10758" width="9.85546875" style="205" customWidth="1"/>
    <col min="10759" max="10759" width="13.85546875" style="205" customWidth="1"/>
    <col min="10760" max="10760" width="11.7109375" style="205" customWidth="1"/>
    <col min="10761" max="10761" width="11.5703125" style="205" customWidth="1"/>
    <col min="10762" max="10762" width="11" style="205" customWidth="1"/>
    <col min="10763" max="10763" width="10.42578125" style="205" customWidth="1"/>
    <col min="10764" max="10764" width="75.42578125" style="205" customWidth="1"/>
    <col min="10765" max="10765" width="45.28515625" style="205" customWidth="1"/>
    <col min="10766" max="11008" width="9.140625" style="205"/>
    <col min="11009" max="11009" width="4.42578125" style="205" customWidth="1"/>
    <col min="11010" max="11010" width="11.5703125" style="205" customWidth="1"/>
    <col min="11011" max="11011" width="40.42578125" style="205" customWidth="1"/>
    <col min="11012" max="11012" width="5.5703125" style="205" customWidth="1"/>
    <col min="11013" max="11013" width="8.5703125" style="205" customWidth="1"/>
    <col min="11014" max="11014" width="9.85546875" style="205" customWidth="1"/>
    <col min="11015" max="11015" width="13.85546875" style="205" customWidth="1"/>
    <col min="11016" max="11016" width="11.7109375" style="205" customWidth="1"/>
    <col min="11017" max="11017" width="11.5703125" style="205" customWidth="1"/>
    <col min="11018" max="11018" width="11" style="205" customWidth="1"/>
    <col min="11019" max="11019" width="10.42578125" style="205" customWidth="1"/>
    <col min="11020" max="11020" width="75.42578125" style="205" customWidth="1"/>
    <col min="11021" max="11021" width="45.28515625" style="205" customWidth="1"/>
    <col min="11022" max="11264" width="9.140625" style="205"/>
    <col min="11265" max="11265" width="4.42578125" style="205" customWidth="1"/>
    <col min="11266" max="11266" width="11.5703125" style="205" customWidth="1"/>
    <col min="11267" max="11267" width="40.42578125" style="205" customWidth="1"/>
    <col min="11268" max="11268" width="5.5703125" style="205" customWidth="1"/>
    <col min="11269" max="11269" width="8.5703125" style="205" customWidth="1"/>
    <col min="11270" max="11270" width="9.85546875" style="205" customWidth="1"/>
    <col min="11271" max="11271" width="13.85546875" style="205" customWidth="1"/>
    <col min="11272" max="11272" width="11.7109375" style="205" customWidth="1"/>
    <col min="11273" max="11273" width="11.5703125" style="205" customWidth="1"/>
    <col min="11274" max="11274" width="11" style="205" customWidth="1"/>
    <col min="11275" max="11275" width="10.42578125" style="205" customWidth="1"/>
    <col min="11276" max="11276" width="75.42578125" style="205" customWidth="1"/>
    <col min="11277" max="11277" width="45.28515625" style="205" customWidth="1"/>
    <col min="11278" max="11520" width="9.140625" style="205"/>
    <col min="11521" max="11521" width="4.42578125" style="205" customWidth="1"/>
    <col min="11522" max="11522" width="11.5703125" style="205" customWidth="1"/>
    <col min="11523" max="11523" width="40.42578125" style="205" customWidth="1"/>
    <col min="11524" max="11524" width="5.5703125" style="205" customWidth="1"/>
    <col min="11525" max="11525" width="8.5703125" style="205" customWidth="1"/>
    <col min="11526" max="11526" width="9.85546875" style="205" customWidth="1"/>
    <col min="11527" max="11527" width="13.85546875" style="205" customWidth="1"/>
    <col min="11528" max="11528" width="11.7109375" style="205" customWidth="1"/>
    <col min="11529" max="11529" width="11.5703125" style="205" customWidth="1"/>
    <col min="11530" max="11530" width="11" style="205" customWidth="1"/>
    <col min="11531" max="11531" width="10.42578125" style="205" customWidth="1"/>
    <col min="11532" max="11532" width="75.42578125" style="205" customWidth="1"/>
    <col min="11533" max="11533" width="45.28515625" style="205" customWidth="1"/>
    <col min="11534" max="11776" width="9.140625" style="205"/>
    <col min="11777" max="11777" width="4.42578125" style="205" customWidth="1"/>
    <col min="11778" max="11778" width="11.5703125" style="205" customWidth="1"/>
    <col min="11779" max="11779" width="40.42578125" style="205" customWidth="1"/>
    <col min="11780" max="11780" width="5.5703125" style="205" customWidth="1"/>
    <col min="11781" max="11781" width="8.5703125" style="205" customWidth="1"/>
    <col min="11782" max="11782" width="9.85546875" style="205" customWidth="1"/>
    <col min="11783" max="11783" width="13.85546875" style="205" customWidth="1"/>
    <col min="11784" max="11784" width="11.7109375" style="205" customWidth="1"/>
    <col min="11785" max="11785" width="11.5703125" style="205" customWidth="1"/>
    <col min="11786" max="11786" width="11" style="205" customWidth="1"/>
    <col min="11787" max="11787" width="10.42578125" style="205" customWidth="1"/>
    <col min="11788" max="11788" width="75.42578125" style="205" customWidth="1"/>
    <col min="11789" max="11789" width="45.28515625" style="205" customWidth="1"/>
    <col min="11790" max="12032" width="9.140625" style="205"/>
    <col min="12033" max="12033" width="4.42578125" style="205" customWidth="1"/>
    <col min="12034" max="12034" width="11.5703125" style="205" customWidth="1"/>
    <col min="12035" max="12035" width="40.42578125" style="205" customWidth="1"/>
    <col min="12036" max="12036" width="5.5703125" style="205" customWidth="1"/>
    <col min="12037" max="12037" width="8.5703125" style="205" customWidth="1"/>
    <col min="12038" max="12038" width="9.85546875" style="205" customWidth="1"/>
    <col min="12039" max="12039" width="13.85546875" style="205" customWidth="1"/>
    <col min="12040" max="12040" width="11.7109375" style="205" customWidth="1"/>
    <col min="12041" max="12041" width="11.5703125" style="205" customWidth="1"/>
    <col min="12042" max="12042" width="11" style="205" customWidth="1"/>
    <col min="12043" max="12043" width="10.42578125" style="205" customWidth="1"/>
    <col min="12044" max="12044" width="75.42578125" style="205" customWidth="1"/>
    <col min="12045" max="12045" width="45.28515625" style="205" customWidth="1"/>
    <col min="12046" max="12288" width="9.140625" style="205"/>
    <col min="12289" max="12289" width="4.42578125" style="205" customWidth="1"/>
    <col min="12290" max="12290" width="11.5703125" style="205" customWidth="1"/>
    <col min="12291" max="12291" width="40.42578125" style="205" customWidth="1"/>
    <col min="12292" max="12292" width="5.5703125" style="205" customWidth="1"/>
    <col min="12293" max="12293" width="8.5703125" style="205" customWidth="1"/>
    <col min="12294" max="12294" width="9.85546875" style="205" customWidth="1"/>
    <col min="12295" max="12295" width="13.85546875" style="205" customWidth="1"/>
    <col min="12296" max="12296" width="11.7109375" style="205" customWidth="1"/>
    <col min="12297" max="12297" width="11.5703125" style="205" customWidth="1"/>
    <col min="12298" max="12298" width="11" style="205" customWidth="1"/>
    <col min="12299" max="12299" width="10.42578125" style="205" customWidth="1"/>
    <col min="12300" max="12300" width="75.42578125" style="205" customWidth="1"/>
    <col min="12301" max="12301" width="45.28515625" style="205" customWidth="1"/>
    <col min="12302" max="12544" width="9.140625" style="205"/>
    <col min="12545" max="12545" width="4.42578125" style="205" customWidth="1"/>
    <col min="12546" max="12546" width="11.5703125" style="205" customWidth="1"/>
    <col min="12547" max="12547" width="40.42578125" style="205" customWidth="1"/>
    <col min="12548" max="12548" width="5.5703125" style="205" customWidth="1"/>
    <col min="12549" max="12549" width="8.5703125" style="205" customWidth="1"/>
    <col min="12550" max="12550" width="9.85546875" style="205" customWidth="1"/>
    <col min="12551" max="12551" width="13.85546875" style="205" customWidth="1"/>
    <col min="12552" max="12552" width="11.7109375" style="205" customWidth="1"/>
    <col min="12553" max="12553" width="11.5703125" style="205" customWidth="1"/>
    <col min="12554" max="12554" width="11" style="205" customWidth="1"/>
    <col min="12555" max="12555" width="10.42578125" style="205" customWidth="1"/>
    <col min="12556" max="12556" width="75.42578125" style="205" customWidth="1"/>
    <col min="12557" max="12557" width="45.28515625" style="205" customWidth="1"/>
    <col min="12558" max="12800" width="9.140625" style="205"/>
    <col min="12801" max="12801" width="4.42578125" style="205" customWidth="1"/>
    <col min="12802" max="12802" width="11.5703125" style="205" customWidth="1"/>
    <col min="12803" max="12803" width="40.42578125" style="205" customWidth="1"/>
    <col min="12804" max="12804" width="5.5703125" style="205" customWidth="1"/>
    <col min="12805" max="12805" width="8.5703125" style="205" customWidth="1"/>
    <col min="12806" max="12806" width="9.85546875" style="205" customWidth="1"/>
    <col min="12807" max="12807" width="13.85546875" style="205" customWidth="1"/>
    <col min="12808" max="12808" width="11.7109375" style="205" customWidth="1"/>
    <col min="12809" max="12809" width="11.5703125" style="205" customWidth="1"/>
    <col min="12810" max="12810" width="11" style="205" customWidth="1"/>
    <col min="12811" max="12811" width="10.42578125" style="205" customWidth="1"/>
    <col min="12812" max="12812" width="75.42578125" style="205" customWidth="1"/>
    <col min="12813" max="12813" width="45.28515625" style="205" customWidth="1"/>
    <col min="12814" max="13056" width="9.140625" style="205"/>
    <col min="13057" max="13057" width="4.42578125" style="205" customWidth="1"/>
    <col min="13058" max="13058" width="11.5703125" style="205" customWidth="1"/>
    <col min="13059" max="13059" width="40.42578125" style="205" customWidth="1"/>
    <col min="13060" max="13060" width="5.5703125" style="205" customWidth="1"/>
    <col min="13061" max="13061" width="8.5703125" style="205" customWidth="1"/>
    <col min="13062" max="13062" width="9.85546875" style="205" customWidth="1"/>
    <col min="13063" max="13063" width="13.85546875" style="205" customWidth="1"/>
    <col min="13064" max="13064" width="11.7109375" style="205" customWidth="1"/>
    <col min="13065" max="13065" width="11.5703125" style="205" customWidth="1"/>
    <col min="13066" max="13066" width="11" style="205" customWidth="1"/>
    <col min="13067" max="13067" width="10.42578125" style="205" customWidth="1"/>
    <col min="13068" max="13068" width="75.42578125" style="205" customWidth="1"/>
    <col min="13069" max="13069" width="45.28515625" style="205" customWidth="1"/>
    <col min="13070" max="13312" width="9.140625" style="205"/>
    <col min="13313" max="13313" width="4.42578125" style="205" customWidth="1"/>
    <col min="13314" max="13314" width="11.5703125" style="205" customWidth="1"/>
    <col min="13315" max="13315" width="40.42578125" style="205" customWidth="1"/>
    <col min="13316" max="13316" width="5.5703125" style="205" customWidth="1"/>
    <col min="13317" max="13317" width="8.5703125" style="205" customWidth="1"/>
    <col min="13318" max="13318" width="9.85546875" style="205" customWidth="1"/>
    <col min="13319" max="13319" width="13.85546875" style="205" customWidth="1"/>
    <col min="13320" max="13320" width="11.7109375" style="205" customWidth="1"/>
    <col min="13321" max="13321" width="11.5703125" style="205" customWidth="1"/>
    <col min="13322" max="13322" width="11" style="205" customWidth="1"/>
    <col min="13323" max="13323" width="10.42578125" style="205" customWidth="1"/>
    <col min="13324" max="13324" width="75.42578125" style="205" customWidth="1"/>
    <col min="13325" max="13325" width="45.28515625" style="205" customWidth="1"/>
    <col min="13326" max="13568" width="9.140625" style="205"/>
    <col min="13569" max="13569" width="4.42578125" style="205" customWidth="1"/>
    <col min="13570" max="13570" width="11.5703125" style="205" customWidth="1"/>
    <col min="13571" max="13571" width="40.42578125" style="205" customWidth="1"/>
    <col min="13572" max="13572" width="5.5703125" style="205" customWidth="1"/>
    <col min="13573" max="13573" width="8.5703125" style="205" customWidth="1"/>
    <col min="13574" max="13574" width="9.85546875" style="205" customWidth="1"/>
    <col min="13575" max="13575" width="13.85546875" style="205" customWidth="1"/>
    <col min="13576" max="13576" width="11.7109375" style="205" customWidth="1"/>
    <col min="13577" max="13577" width="11.5703125" style="205" customWidth="1"/>
    <col min="13578" max="13578" width="11" style="205" customWidth="1"/>
    <col min="13579" max="13579" width="10.42578125" style="205" customWidth="1"/>
    <col min="13580" max="13580" width="75.42578125" style="205" customWidth="1"/>
    <col min="13581" max="13581" width="45.28515625" style="205" customWidth="1"/>
    <col min="13582" max="13824" width="9.140625" style="205"/>
    <col min="13825" max="13825" width="4.42578125" style="205" customWidth="1"/>
    <col min="13826" max="13826" width="11.5703125" style="205" customWidth="1"/>
    <col min="13827" max="13827" width="40.42578125" style="205" customWidth="1"/>
    <col min="13828" max="13828" width="5.5703125" style="205" customWidth="1"/>
    <col min="13829" max="13829" width="8.5703125" style="205" customWidth="1"/>
    <col min="13830" max="13830" width="9.85546875" style="205" customWidth="1"/>
    <col min="13831" max="13831" width="13.85546875" style="205" customWidth="1"/>
    <col min="13832" max="13832" width="11.7109375" style="205" customWidth="1"/>
    <col min="13833" max="13833" width="11.5703125" style="205" customWidth="1"/>
    <col min="13834" max="13834" width="11" style="205" customWidth="1"/>
    <col min="13835" max="13835" width="10.42578125" style="205" customWidth="1"/>
    <col min="13836" max="13836" width="75.42578125" style="205" customWidth="1"/>
    <col min="13837" max="13837" width="45.28515625" style="205" customWidth="1"/>
    <col min="13838" max="14080" width="9.140625" style="205"/>
    <col min="14081" max="14081" width="4.42578125" style="205" customWidth="1"/>
    <col min="14082" max="14082" width="11.5703125" style="205" customWidth="1"/>
    <col min="14083" max="14083" width="40.42578125" style="205" customWidth="1"/>
    <col min="14084" max="14084" width="5.5703125" style="205" customWidth="1"/>
    <col min="14085" max="14085" width="8.5703125" style="205" customWidth="1"/>
    <col min="14086" max="14086" width="9.85546875" style="205" customWidth="1"/>
    <col min="14087" max="14087" width="13.85546875" style="205" customWidth="1"/>
    <col min="14088" max="14088" width="11.7109375" style="205" customWidth="1"/>
    <col min="14089" max="14089" width="11.5703125" style="205" customWidth="1"/>
    <col min="14090" max="14090" width="11" style="205" customWidth="1"/>
    <col min="14091" max="14091" width="10.42578125" style="205" customWidth="1"/>
    <col min="14092" max="14092" width="75.42578125" style="205" customWidth="1"/>
    <col min="14093" max="14093" width="45.28515625" style="205" customWidth="1"/>
    <col min="14094" max="14336" width="9.140625" style="205"/>
    <col min="14337" max="14337" width="4.42578125" style="205" customWidth="1"/>
    <col min="14338" max="14338" width="11.5703125" style="205" customWidth="1"/>
    <col min="14339" max="14339" width="40.42578125" style="205" customWidth="1"/>
    <col min="14340" max="14340" width="5.5703125" style="205" customWidth="1"/>
    <col min="14341" max="14341" width="8.5703125" style="205" customWidth="1"/>
    <col min="14342" max="14342" width="9.85546875" style="205" customWidth="1"/>
    <col min="14343" max="14343" width="13.85546875" style="205" customWidth="1"/>
    <col min="14344" max="14344" width="11.7109375" style="205" customWidth="1"/>
    <col min="14345" max="14345" width="11.5703125" style="205" customWidth="1"/>
    <col min="14346" max="14346" width="11" style="205" customWidth="1"/>
    <col min="14347" max="14347" width="10.42578125" style="205" customWidth="1"/>
    <col min="14348" max="14348" width="75.42578125" style="205" customWidth="1"/>
    <col min="14349" max="14349" width="45.28515625" style="205" customWidth="1"/>
    <col min="14350" max="14592" width="9.140625" style="205"/>
    <col min="14593" max="14593" width="4.42578125" style="205" customWidth="1"/>
    <col min="14594" max="14594" width="11.5703125" style="205" customWidth="1"/>
    <col min="14595" max="14595" width="40.42578125" style="205" customWidth="1"/>
    <col min="14596" max="14596" width="5.5703125" style="205" customWidth="1"/>
    <col min="14597" max="14597" width="8.5703125" style="205" customWidth="1"/>
    <col min="14598" max="14598" width="9.85546875" style="205" customWidth="1"/>
    <col min="14599" max="14599" width="13.85546875" style="205" customWidth="1"/>
    <col min="14600" max="14600" width="11.7109375" style="205" customWidth="1"/>
    <col min="14601" max="14601" width="11.5703125" style="205" customWidth="1"/>
    <col min="14602" max="14602" width="11" style="205" customWidth="1"/>
    <col min="14603" max="14603" width="10.42578125" style="205" customWidth="1"/>
    <col min="14604" max="14604" width="75.42578125" style="205" customWidth="1"/>
    <col min="14605" max="14605" width="45.28515625" style="205" customWidth="1"/>
    <col min="14606" max="14848" width="9.140625" style="205"/>
    <col min="14849" max="14849" width="4.42578125" style="205" customWidth="1"/>
    <col min="14850" max="14850" width="11.5703125" style="205" customWidth="1"/>
    <col min="14851" max="14851" width="40.42578125" style="205" customWidth="1"/>
    <col min="14852" max="14852" width="5.5703125" style="205" customWidth="1"/>
    <col min="14853" max="14853" width="8.5703125" style="205" customWidth="1"/>
    <col min="14854" max="14854" width="9.85546875" style="205" customWidth="1"/>
    <col min="14855" max="14855" width="13.85546875" style="205" customWidth="1"/>
    <col min="14856" max="14856" width="11.7109375" style="205" customWidth="1"/>
    <col min="14857" max="14857" width="11.5703125" style="205" customWidth="1"/>
    <col min="14858" max="14858" width="11" style="205" customWidth="1"/>
    <col min="14859" max="14859" width="10.42578125" style="205" customWidth="1"/>
    <col min="14860" max="14860" width="75.42578125" style="205" customWidth="1"/>
    <col min="14861" max="14861" width="45.28515625" style="205" customWidth="1"/>
    <col min="14862" max="15104" width="9.140625" style="205"/>
    <col min="15105" max="15105" width="4.42578125" style="205" customWidth="1"/>
    <col min="15106" max="15106" width="11.5703125" style="205" customWidth="1"/>
    <col min="15107" max="15107" width="40.42578125" style="205" customWidth="1"/>
    <col min="15108" max="15108" width="5.5703125" style="205" customWidth="1"/>
    <col min="15109" max="15109" width="8.5703125" style="205" customWidth="1"/>
    <col min="15110" max="15110" width="9.85546875" style="205" customWidth="1"/>
    <col min="15111" max="15111" width="13.85546875" style="205" customWidth="1"/>
    <col min="15112" max="15112" width="11.7109375" style="205" customWidth="1"/>
    <col min="15113" max="15113" width="11.5703125" style="205" customWidth="1"/>
    <col min="15114" max="15114" width="11" style="205" customWidth="1"/>
    <col min="15115" max="15115" width="10.42578125" style="205" customWidth="1"/>
    <col min="15116" max="15116" width="75.42578125" style="205" customWidth="1"/>
    <col min="15117" max="15117" width="45.28515625" style="205" customWidth="1"/>
    <col min="15118" max="15360" width="9.140625" style="205"/>
    <col min="15361" max="15361" width="4.42578125" style="205" customWidth="1"/>
    <col min="15362" max="15362" width="11.5703125" style="205" customWidth="1"/>
    <col min="15363" max="15363" width="40.42578125" style="205" customWidth="1"/>
    <col min="15364" max="15364" width="5.5703125" style="205" customWidth="1"/>
    <col min="15365" max="15365" width="8.5703125" style="205" customWidth="1"/>
    <col min="15366" max="15366" width="9.85546875" style="205" customWidth="1"/>
    <col min="15367" max="15367" width="13.85546875" style="205" customWidth="1"/>
    <col min="15368" max="15368" width="11.7109375" style="205" customWidth="1"/>
    <col min="15369" max="15369" width="11.5703125" style="205" customWidth="1"/>
    <col min="15370" max="15370" width="11" style="205" customWidth="1"/>
    <col min="15371" max="15371" width="10.42578125" style="205" customWidth="1"/>
    <col min="15372" max="15372" width="75.42578125" style="205" customWidth="1"/>
    <col min="15373" max="15373" width="45.28515625" style="205" customWidth="1"/>
    <col min="15374" max="15616" width="9.140625" style="205"/>
    <col min="15617" max="15617" width="4.42578125" style="205" customWidth="1"/>
    <col min="15618" max="15618" width="11.5703125" style="205" customWidth="1"/>
    <col min="15619" max="15619" width="40.42578125" style="205" customWidth="1"/>
    <col min="15620" max="15620" width="5.5703125" style="205" customWidth="1"/>
    <col min="15621" max="15621" width="8.5703125" style="205" customWidth="1"/>
    <col min="15622" max="15622" width="9.85546875" style="205" customWidth="1"/>
    <col min="15623" max="15623" width="13.85546875" style="205" customWidth="1"/>
    <col min="15624" max="15624" width="11.7109375" style="205" customWidth="1"/>
    <col min="15625" max="15625" width="11.5703125" style="205" customWidth="1"/>
    <col min="15626" max="15626" width="11" style="205" customWidth="1"/>
    <col min="15627" max="15627" width="10.42578125" style="205" customWidth="1"/>
    <col min="15628" max="15628" width="75.42578125" style="205" customWidth="1"/>
    <col min="15629" max="15629" width="45.28515625" style="205" customWidth="1"/>
    <col min="15630" max="15872" width="9.140625" style="205"/>
    <col min="15873" max="15873" width="4.42578125" style="205" customWidth="1"/>
    <col min="15874" max="15874" width="11.5703125" style="205" customWidth="1"/>
    <col min="15875" max="15875" width="40.42578125" style="205" customWidth="1"/>
    <col min="15876" max="15876" width="5.5703125" style="205" customWidth="1"/>
    <col min="15877" max="15877" width="8.5703125" style="205" customWidth="1"/>
    <col min="15878" max="15878" width="9.85546875" style="205" customWidth="1"/>
    <col min="15879" max="15879" width="13.85546875" style="205" customWidth="1"/>
    <col min="15880" max="15880" width="11.7109375" style="205" customWidth="1"/>
    <col min="15881" max="15881" width="11.5703125" style="205" customWidth="1"/>
    <col min="15882" max="15882" width="11" style="205" customWidth="1"/>
    <col min="15883" max="15883" width="10.42578125" style="205" customWidth="1"/>
    <col min="15884" max="15884" width="75.42578125" style="205" customWidth="1"/>
    <col min="15885" max="15885" width="45.28515625" style="205" customWidth="1"/>
    <col min="15886" max="16128" width="9.140625" style="205"/>
    <col min="16129" max="16129" width="4.42578125" style="205" customWidth="1"/>
    <col min="16130" max="16130" width="11.5703125" style="205" customWidth="1"/>
    <col min="16131" max="16131" width="40.42578125" style="205" customWidth="1"/>
    <col min="16132" max="16132" width="5.5703125" style="205" customWidth="1"/>
    <col min="16133" max="16133" width="8.5703125" style="205" customWidth="1"/>
    <col min="16134" max="16134" width="9.85546875" style="205" customWidth="1"/>
    <col min="16135" max="16135" width="13.85546875" style="205" customWidth="1"/>
    <col min="16136" max="16136" width="11.7109375" style="205" customWidth="1"/>
    <col min="16137" max="16137" width="11.5703125" style="205" customWidth="1"/>
    <col min="16138" max="16138" width="11" style="205" customWidth="1"/>
    <col min="16139" max="16139" width="10.42578125" style="205" customWidth="1"/>
    <col min="16140" max="16140" width="75.42578125" style="205" customWidth="1"/>
    <col min="16141" max="16141" width="45.28515625" style="205" customWidth="1"/>
    <col min="16142" max="16384" width="9.140625" style="205"/>
  </cols>
  <sheetData>
    <row r="1" spans="1:80" ht="15.75" x14ac:dyDescent="0.25">
      <c r="A1" s="319" t="s">
        <v>406</v>
      </c>
      <c r="B1" s="319"/>
      <c r="C1" s="319"/>
      <c r="D1" s="319"/>
      <c r="E1" s="319"/>
      <c r="F1" s="319"/>
      <c r="G1" s="319"/>
    </row>
    <row r="2" spans="1:80" ht="14.25" customHeight="1" thickBot="1" x14ac:dyDescent="0.25">
      <c r="B2" s="206"/>
      <c r="C2" s="207"/>
      <c r="D2" s="207"/>
      <c r="E2" s="208"/>
      <c r="F2" s="207"/>
      <c r="G2" s="207"/>
    </row>
    <row r="3" spans="1:80" ht="13.5" thickTop="1" x14ac:dyDescent="0.2">
      <c r="A3" s="309" t="s">
        <v>3</v>
      </c>
      <c r="B3" s="310"/>
      <c r="C3" s="178" t="s">
        <v>95</v>
      </c>
      <c r="D3" s="209"/>
      <c r="E3" s="210" t="s">
        <v>76</v>
      </c>
      <c r="F3" s="211" t="str">
        <f>'VNON VNON Rek'!H1</f>
        <v>VNON</v>
      </c>
      <c r="G3" s="212"/>
    </row>
    <row r="4" spans="1:80" ht="13.5" thickBot="1" x14ac:dyDescent="0.25">
      <c r="A4" s="320" t="s">
        <v>72</v>
      </c>
      <c r="B4" s="312"/>
      <c r="C4" s="184" t="s">
        <v>361</v>
      </c>
      <c r="D4" s="213"/>
      <c r="E4" s="321" t="str">
        <f>'VNON VNON Rek'!G2</f>
        <v>Vedlejší náklady, ostatní náklad</v>
      </c>
      <c r="F4" s="322"/>
      <c r="G4" s="323"/>
    </row>
    <row r="5" spans="1:80" ht="13.5" thickTop="1" x14ac:dyDescent="0.2">
      <c r="A5" s="214"/>
      <c r="G5" s="216"/>
    </row>
    <row r="6" spans="1:80" ht="27" customHeight="1" x14ac:dyDescent="0.2">
      <c r="A6" s="217" t="s">
        <v>77</v>
      </c>
      <c r="B6" s="218" t="s">
        <v>78</v>
      </c>
      <c r="C6" s="218" t="s">
        <v>79</v>
      </c>
      <c r="D6" s="218" t="s">
        <v>80</v>
      </c>
      <c r="E6" s="219" t="s">
        <v>81</v>
      </c>
      <c r="F6" s="218" t="s">
        <v>82</v>
      </c>
      <c r="G6" s="220" t="s">
        <v>83</v>
      </c>
      <c r="H6" s="221" t="s">
        <v>84</v>
      </c>
      <c r="I6" s="221" t="s">
        <v>85</v>
      </c>
      <c r="J6" s="221" t="s">
        <v>86</v>
      </c>
      <c r="K6" s="221" t="s">
        <v>87</v>
      </c>
    </row>
    <row r="7" spans="1:80" x14ac:dyDescent="0.2">
      <c r="A7" s="222" t="s">
        <v>88</v>
      </c>
      <c r="B7" s="223" t="s">
        <v>363</v>
      </c>
      <c r="C7" s="224" t="s">
        <v>90</v>
      </c>
      <c r="D7" s="225"/>
      <c r="E7" s="226"/>
      <c r="F7" s="226"/>
      <c r="G7" s="227"/>
      <c r="H7" s="228"/>
      <c r="I7" s="229"/>
      <c r="J7" s="230"/>
      <c r="K7" s="231"/>
      <c r="O7" s="232">
        <v>1</v>
      </c>
    </row>
    <row r="8" spans="1:80" ht="22.5" x14ac:dyDescent="0.2">
      <c r="A8" s="233">
        <v>1</v>
      </c>
      <c r="B8" s="234" t="s">
        <v>365</v>
      </c>
      <c r="C8" s="235" t="s">
        <v>366</v>
      </c>
      <c r="D8" s="236" t="s">
        <v>308</v>
      </c>
      <c r="E8" s="237">
        <v>1</v>
      </c>
      <c r="F8" s="237"/>
      <c r="G8" s="238">
        <f>E8*F8</f>
        <v>0</v>
      </c>
      <c r="H8" s="239">
        <v>0</v>
      </c>
      <c r="I8" s="240">
        <f>E8*H8</f>
        <v>0</v>
      </c>
      <c r="J8" s="239"/>
      <c r="K8" s="240">
        <f>E8*J8</f>
        <v>0</v>
      </c>
      <c r="O8" s="232">
        <v>2</v>
      </c>
      <c r="AA8" s="205">
        <v>12</v>
      </c>
      <c r="AB8" s="205">
        <v>0</v>
      </c>
      <c r="AC8" s="205">
        <v>1</v>
      </c>
      <c r="AZ8" s="205">
        <v>2</v>
      </c>
      <c r="BA8" s="205">
        <f>IF(AZ8=1,G8,0)</f>
        <v>0</v>
      </c>
      <c r="BB8" s="205">
        <f>IF(AZ8=2,G8,0)</f>
        <v>0</v>
      </c>
      <c r="BC8" s="205">
        <f>IF(AZ8=3,G8,0)</f>
        <v>0</v>
      </c>
      <c r="BD8" s="205">
        <f>IF(AZ8=4,G8,0)</f>
        <v>0</v>
      </c>
      <c r="BE8" s="205">
        <f>IF(AZ8=5,G8,0)</f>
        <v>0</v>
      </c>
      <c r="CA8" s="232">
        <v>12</v>
      </c>
      <c r="CB8" s="232">
        <v>0</v>
      </c>
    </row>
    <row r="9" spans="1:80" x14ac:dyDescent="0.2">
      <c r="A9" s="241"/>
      <c r="B9" s="242"/>
      <c r="C9" s="324" t="s">
        <v>367</v>
      </c>
      <c r="D9" s="325"/>
      <c r="E9" s="325"/>
      <c r="F9" s="325"/>
      <c r="G9" s="326"/>
      <c r="I9" s="243"/>
      <c r="K9" s="243"/>
      <c r="L9" s="244" t="s">
        <v>367</v>
      </c>
      <c r="O9" s="232">
        <v>3</v>
      </c>
    </row>
    <row r="10" spans="1:80" x14ac:dyDescent="0.2">
      <c r="A10" s="233">
        <v>2</v>
      </c>
      <c r="B10" s="234" t="s">
        <v>368</v>
      </c>
      <c r="C10" s="235" t="s">
        <v>369</v>
      </c>
      <c r="D10" s="236" t="s">
        <v>308</v>
      </c>
      <c r="E10" s="237">
        <v>1</v>
      </c>
      <c r="F10" s="237"/>
      <c r="G10" s="238">
        <f>E10*F10</f>
        <v>0</v>
      </c>
      <c r="H10" s="239">
        <v>0</v>
      </c>
      <c r="I10" s="240">
        <f>E10*H10</f>
        <v>0</v>
      </c>
      <c r="J10" s="239"/>
      <c r="K10" s="240">
        <f>E10*J10</f>
        <v>0</v>
      </c>
      <c r="O10" s="232">
        <v>2</v>
      </c>
      <c r="AA10" s="205">
        <v>12</v>
      </c>
      <c r="AB10" s="205">
        <v>0</v>
      </c>
      <c r="AC10" s="205">
        <v>2</v>
      </c>
      <c r="AZ10" s="205">
        <v>2</v>
      </c>
      <c r="BA10" s="205">
        <f>IF(AZ10=1,G10,0)</f>
        <v>0</v>
      </c>
      <c r="BB10" s="205">
        <f>IF(AZ10=2,G10,0)</f>
        <v>0</v>
      </c>
      <c r="BC10" s="205">
        <f>IF(AZ10=3,G10,0)</f>
        <v>0</v>
      </c>
      <c r="BD10" s="205">
        <f>IF(AZ10=4,G10,0)</f>
        <v>0</v>
      </c>
      <c r="BE10" s="205">
        <f>IF(AZ10=5,G10,0)</f>
        <v>0</v>
      </c>
      <c r="CA10" s="232">
        <v>12</v>
      </c>
      <c r="CB10" s="232">
        <v>0</v>
      </c>
    </row>
    <row r="11" spans="1:80" ht="22.5" x14ac:dyDescent="0.2">
      <c r="A11" s="241"/>
      <c r="B11" s="242"/>
      <c r="C11" s="324" t="s">
        <v>370</v>
      </c>
      <c r="D11" s="325"/>
      <c r="E11" s="325"/>
      <c r="F11" s="325"/>
      <c r="G11" s="326"/>
      <c r="I11" s="243"/>
      <c r="K11" s="243"/>
      <c r="L11" s="244" t="s">
        <v>370</v>
      </c>
      <c r="O11" s="232">
        <v>3</v>
      </c>
    </row>
    <row r="12" spans="1:80" ht="22.5" x14ac:dyDescent="0.2">
      <c r="A12" s="233">
        <v>3</v>
      </c>
      <c r="B12" s="234" t="s">
        <v>371</v>
      </c>
      <c r="C12" s="235" t="s">
        <v>372</v>
      </c>
      <c r="D12" s="236" t="s">
        <v>308</v>
      </c>
      <c r="E12" s="237">
        <v>1</v>
      </c>
      <c r="F12" s="237"/>
      <c r="G12" s="238">
        <f>E12*F12</f>
        <v>0</v>
      </c>
      <c r="H12" s="239">
        <v>0</v>
      </c>
      <c r="I12" s="240">
        <f>E12*H12</f>
        <v>0</v>
      </c>
      <c r="J12" s="239"/>
      <c r="K12" s="240">
        <f>E12*J12</f>
        <v>0</v>
      </c>
      <c r="O12" s="232">
        <v>2</v>
      </c>
      <c r="AA12" s="205">
        <v>12</v>
      </c>
      <c r="AB12" s="205">
        <v>0</v>
      </c>
      <c r="AC12" s="205">
        <v>3</v>
      </c>
      <c r="AZ12" s="205">
        <v>2</v>
      </c>
      <c r="BA12" s="205">
        <f>IF(AZ12=1,G12,0)</f>
        <v>0</v>
      </c>
      <c r="BB12" s="205">
        <f>IF(AZ12=2,G12,0)</f>
        <v>0</v>
      </c>
      <c r="BC12" s="205">
        <f>IF(AZ12=3,G12,0)</f>
        <v>0</v>
      </c>
      <c r="BD12" s="205">
        <f>IF(AZ12=4,G12,0)</f>
        <v>0</v>
      </c>
      <c r="BE12" s="205">
        <f>IF(AZ12=5,G12,0)</f>
        <v>0</v>
      </c>
      <c r="CA12" s="232">
        <v>12</v>
      </c>
      <c r="CB12" s="232">
        <v>0</v>
      </c>
    </row>
    <row r="13" spans="1:80" x14ac:dyDescent="0.2">
      <c r="A13" s="233">
        <v>4</v>
      </c>
      <c r="B13" s="234" t="s">
        <v>373</v>
      </c>
      <c r="C13" s="235" t="s">
        <v>374</v>
      </c>
      <c r="D13" s="236" t="s">
        <v>308</v>
      </c>
      <c r="E13" s="237">
        <v>1</v>
      </c>
      <c r="F13" s="237"/>
      <c r="G13" s="238">
        <f>E13*F13</f>
        <v>0</v>
      </c>
      <c r="H13" s="239">
        <v>0</v>
      </c>
      <c r="I13" s="240">
        <f>E13*H13</f>
        <v>0</v>
      </c>
      <c r="J13" s="239"/>
      <c r="K13" s="240">
        <f>E13*J13</f>
        <v>0</v>
      </c>
      <c r="O13" s="232">
        <v>2</v>
      </c>
      <c r="AA13" s="205">
        <v>12</v>
      </c>
      <c r="AB13" s="205">
        <v>0</v>
      </c>
      <c r="AC13" s="205">
        <v>4</v>
      </c>
      <c r="AZ13" s="205">
        <v>2</v>
      </c>
      <c r="BA13" s="205">
        <f>IF(AZ13=1,G13,0)</f>
        <v>0</v>
      </c>
      <c r="BB13" s="205">
        <f>IF(AZ13=2,G13,0)</f>
        <v>0</v>
      </c>
      <c r="BC13" s="205">
        <f>IF(AZ13=3,G13,0)</f>
        <v>0</v>
      </c>
      <c r="BD13" s="205">
        <f>IF(AZ13=4,G13,0)</f>
        <v>0</v>
      </c>
      <c r="BE13" s="205">
        <f>IF(AZ13=5,G13,0)</f>
        <v>0</v>
      </c>
      <c r="CA13" s="232">
        <v>12</v>
      </c>
      <c r="CB13" s="232">
        <v>0</v>
      </c>
    </row>
    <row r="14" spans="1:80" ht="33.75" x14ac:dyDescent="0.2">
      <c r="A14" s="241"/>
      <c r="B14" s="242"/>
      <c r="C14" s="324" t="s">
        <v>375</v>
      </c>
      <c r="D14" s="325"/>
      <c r="E14" s="325"/>
      <c r="F14" s="325"/>
      <c r="G14" s="326"/>
      <c r="I14" s="243"/>
      <c r="K14" s="243"/>
      <c r="L14" s="244" t="s">
        <v>375</v>
      </c>
      <c r="O14" s="232">
        <v>3</v>
      </c>
    </row>
    <row r="15" spans="1:80" x14ac:dyDescent="0.2">
      <c r="A15" s="241"/>
      <c r="B15" s="242"/>
      <c r="C15" s="324" t="s">
        <v>376</v>
      </c>
      <c r="D15" s="325"/>
      <c r="E15" s="325"/>
      <c r="F15" s="325"/>
      <c r="G15" s="326"/>
      <c r="I15" s="243"/>
      <c r="K15" s="243"/>
      <c r="L15" s="244" t="s">
        <v>376</v>
      </c>
      <c r="O15" s="232">
        <v>3</v>
      </c>
    </row>
    <row r="16" spans="1:80" x14ac:dyDescent="0.2">
      <c r="A16" s="241"/>
      <c r="B16" s="242"/>
      <c r="C16" s="324" t="s">
        <v>377</v>
      </c>
      <c r="D16" s="325"/>
      <c r="E16" s="325"/>
      <c r="F16" s="325"/>
      <c r="G16" s="326"/>
      <c r="I16" s="243"/>
      <c r="K16" s="243"/>
      <c r="L16" s="244" t="s">
        <v>377</v>
      </c>
      <c r="O16" s="232">
        <v>3</v>
      </c>
    </row>
    <row r="17" spans="1:80" x14ac:dyDescent="0.2">
      <c r="A17" s="241"/>
      <c r="B17" s="242"/>
      <c r="C17" s="324" t="s">
        <v>378</v>
      </c>
      <c r="D17" s="325"/>
      <c r="E17" s="325"/>
      <c r="F17" s="325"/>
      <c r="G17" s="326"/>
      <c r="I17" s="243"/>
      <c r="K17" s="243"/>
      <c r="L17" s="244" t="s">
        <v>378</v>
      </c>
      <c r="O17" s="232">
        <v>3</v>
      </c>
    </row>
    <row r="18" spans="1:80" x14ac:dyDescent="0.2">
      <c r="A18" s="241"/>
      <c r="B18" s="242"/>
      <c r="C18" s="324" t="s">
        <v>379</v>
      </c>
      <c r="D18" s="325"/>
      <c r="E18" s="325"/>
      <c r="F18" s="325"/>
      <c r="G18" s="326"/>
      <c r="I18" s="243"/>
      <c r="K18" s="243"/>
      <c r="L18" s="244" t="s">
        <v>379</v>
      </c>
      <c r="O18" s="232">
        <v>3</v>
      </c>
    </row>
    <row r="19" spans="1:80" x14ac:dyDescent="0.2">
      <c r="A19" s="241"/>
      <c r="B19" s="242"/>
      <c r="C19" s="324" t="s">
        <v>380</v>
      </c>
      <c r="D19" s="325"/>
      <c r="E19" s="325"/>
      <c r="F19" s="325"/>
      <c r="G19" s="326"/>
      <c r="I19" s="243"/>
      <c r="K19" s="243"/>
      <c r="L19" s="244" t="s">
        <v>380</v>
      </c>
      <c r="O19" s="232">
        <v>3</v>
      </c>
    </row>
    <row r="20" spans="1:80" x14ac:dyDescent="0.2">
      <c r="A20" s="241"/>
      <c r="B20" s="242"/>
      <c r="C20" s="324" t="s">
        <v>381</v>
      </c>
      <c r="D20" s="325"/>
      <c r="E20" s="325"/>
      <c r="F20" s="325"/>
      <c r="G20" s="326"/>
      <c r="I20" s="243"/>
      <c r="K20" s="243"/>
      <c r="L20" s="244" t="s">
        <v>381</v>
      </c>
      <c r="O20" s="232">
        <v>3</v>
      </c>
    </row>
    <row r="21" spans="1:80" x14ac:dyDescent="0.2">
      <c r="A21" s="241"/>
      <c r="B21" s="242"/>
      <c r="C21" s="324" t="s">
        <v>382</v>
      </c>
      <c r="D21" s="325"/>
      <c r="E21" s="325"/>
      <c r="F21" s="325"/>
      <c r="G21" s="326"/>
      <c r="I21" s="243"/>
      <c r="K21" s="243"/>
      <c r="L21" s="244" t="s">
        <v>382</v>
      </c>
      <c r="O21" s="232">
        <v>3</v>
      </c>
    </row>
    <row r="22" spans="1:80" x14ac:dyDescent="0.2">
      <c r="A22" s="241"/>
      <c r="B22" s="242"/>
      <c r="C22" s="324" t="s">
        <v>383</v>
      </c>
      <c r="D22" s="325"/>
      <c r="E22" s="325"/>
      <c r="F22" s="325"/>
      <c r="G22" s="326"/>
      <c r="I22" s="243"/>
      <c r="K22" s="243"/>
      <c r="L22" s="244" t="s">
        <v>383</v>
      </c>
      <c r="O22" s="232">
        <v>3</v>
      </c>
    </row>
    <row r="23" spans="1:80" x14ac:dyDescent="0.2">
      <c r="A23" s="241"/>
      <c r="B23" s="242"/>
      <c r="C23" s="324" t="s">
        <v>384</v>
      </c>
      <c r="D23" s="325"/>
      <c r="E23" s="325"/>
      <c r="F23" s="325"/>
      <c r="G23" s="326"/>
      <c r="I23" s="243"/>
      <c r="K23" s="243"/>
      <c r="L23" s="244" t="s">
        <v>384</v>
      </c>
      <c r="O23" s="232">
        <v>3</v>
      </c>
    </row>
    <row r="24" spans="1:80" x14ac:dyDescent="0.2">
      <c r="A24" s="233">
        <v>5</v>
      </c>
      <c r="B24" s="234" t="s">
        <v>385</v>
      </c>
      <c r="C24" s="235" t="s">
        <v>386</v>
      </c>
      <c r="D24" s="236" t="s">
        <v>308</v>
      </c>
      <c r="E24" s="237">
        <v>1</v>
      </c>
      <c r="F24" s="237"/>
      <c r="G24" s="238">
        <f>E24*F24</f>
        <v>0</v>
      </c>
      <c r="H24" s="239">
        <v>0</v>
      </c>
      <c r="I24" s="240">
        <f>E24*H24</f>
        <v>0</v>
      </c>
      <c r="J24" s="239"/>
      <c r="K24" s="240">
        <f>E24*J24</f>
        <v>0</v>
      </c>
      <c r="O24" s="232">
        <v>2</v>
      </c>
      <c r="AA24" s="205">
        <v>12</v>
      </c>
      <c r="AB24" s="205">
        <v>0</v>
      </c>
      <c r="AC24" s="205">
        <v>5</v>
      </c>
      <c r="AZ24" s="205">
        <v>2</v>
      </c>
      <c r="BA24" s="205">
        <f>IF(AZ24=1,G24,0)</f>
        <v>0</v>
      </c>
      <c r="BB24" s="205">
        <f>IF(AZ24=2,G24,0)</f>
        <v>0</v>
      </c>
      <c r="BC24" s="205">
        <f>IF(AZ24=3,G24,0)</f>
        <v>0</v>
      </c>
      <c r="BD24" s="205">
        <f>IF(AZ24=4,G24,0)</f>
        <v>0</v>
      </c>
      <c r="BE24" s="205">
        <f>IF(AZ24=5,G24,0)</f>
        <v>0</v>
      </c>
      <c r="CA24" s="232">
        <v>12</v>
      </c>
      <c r="CB24" s="232">
        <v>0</v>
      </c>
    </row>
    <row r="25" spans="1:80" ht="45" x14ac:dyDescent="0.2">
      <c r="A25" s="241"/>
      <c r="B25" s="242"/>
      <c r="C25" s="324" t="s">
        <v>387</v>
      </c>
      <c r="D25" s="325"/>
      <c r="E25" s="325"/>
      <c r="F25" s="325"/>
      <c r="G25" s="326"/>
      <c r="I25" s="243"/>
      <c r="K25" s="243"/>
      <c r="L25" s="244" t="s">
        <v>387</v>
      </c>
      <c r="O25" s="232">
        <v>3</v>
      </c>
    </row>
    <row r="26" spans="1:80" x14ac:dyDescent="0.2">
      <c r="A26" s="233">
        <v>6</v>
      </c>
      <c r="B26" s="234" t="s">
        <v>388</v>
      </c>
      <c r="C26" s="235" t="s">
        <v>389</v>
      </c>
      <c r="D26" s="236" t="s">
        <v>308</v>
      </c>
      <c r="E26" s="237">
        <v>1</v>
      </c>
      <c r="F26" s="237"/>
      <c r="G26" s="238">
        <f>E26*F26</f>
        <v>0</v>
      </c>
      <c r="H26" s="239">
        <v>0</v>
      </c>
      <c r="I26" s="240">
        <f>E26*H26</f>
        <v>0</v>
      </c>
      <c r="J26" s="239"/>
      <c r="K26" s="240">
        <f>E26*J26</f>
        <v>0</v>
      </c>
      <c r="O26" s="232">
        <v>2</v>
      </c>
      <c r="AA26" s="205">
        <v>12</v>
      </c>
      <c r="AB26" s="205">
        <v>0</v>
      </c>
      <c r="AC26" s="205">
        <v>6</v>
      </c>
      <c r="AZ26" s="205">
        <v>2</v>
      </c>
      <c r="BA26" s="205">
        <f>IF(AZ26=1,G26,0)</f>
        <v>0</v>
      </c>
      <c r="BB26" s="205">
        <f>IF(AZ26=2,G26,0)</f>
        <v>0</v>
      </c>
      <c r="BC26" s="205">
        <f>IF(AZ26=3,G26,0)</f>
        <v>0</v>
      </c>
      <c r="BD26" s="205">
        <f>IF(AZ26=4,G26,0)</f>
        <v>0</v>
      </c>
      <c r="BE26" s="205">
        <f>IF(AZ26=5,G26,0)</f>
        <v>0</v>
      </c>
      <c r="CA26" s="232">
        <v>12</v>
      </c>
      <c r="CB26" s="232">
        <v>0</v>
      </c>
    </row>
    <row r="27" spans="1:80" x14ac:dyDescent="0.2">
      <c r="A27" s="233">
        <v>7</v>
      </c>
      <c r="B27" s="234" t="s">
        <v>390</v>
      </c>
      <c r="C27" s="235" t="s">
        <v>391</v>
      </c>
      <c r="D27" s="236" t="s">
        <v>308</v>
      </c>
      <c r="E27" s="237">
        <v>1</v>
      </c>
      <c r="F27" s="237"/>
      <c r="G27" s="238">
        <f>E27*F27</f>
        <v>0</v>
      </c>
      <c r="H27" s="239">
        <v>0</v>
      </c>
      <c r="I27" s="240">
        <f>E27*H27</f>
        <v>0</v>
      </c>
      <c r="J27" s="239"/>
      <c r="K27" s="240">
        <f>E27*J27</f>
        <v>0</v>
      </c>
      <c r="O27" s="232">
        <v>2</v>
      </c>
      <c r="AA27" s="205">
        <v>12</v>
      </c>
      <c r="AB27" s="205">
        <v>0</v>
      </c>
      <c r="AC27" s="205">
        <v>7</v>
      </c>
      <c r="AZ27" s="205">
        <v>2</v>
      </c>
      <c r="BA27" s="205">
        <f>IF(AZ27=1,G27,0)</f>
        <v>0</v>
      </c>
      <c r="BB27" s="205">
        <f>IF(AZ27=2,G27,0)</f>
        <v>0</v>
      </c>
      <c r="BC27" s="205">
        <f>IF(AZ27=3,G27,0)</f>
        <v>0</v>
      </c>
      <c r="BD27" s="205">
        <f>IF(AZ27=4,G27,0)</f>
        <v>0</v>
      </c>
      <c r="BE27" s="205">
        <f>IF(AZ27=5,G27,0)</f>
        <v>0</v>
      </c>
      <c r="CA27" s="232">
        <v>12</v>
      </c>
      <c r="CB27" s="232">
        <v>0</v>
      </c>
    </row>
    <row r="28" spans="1:80" ht="22.5" x14ac:dyDescent="0.2">
      <c r="A28" s="241"/>
      <c r="B28" s="242"/>
      <c r="C28" s="324" t="s">
        <v>392</v>
      </c>
      <c r="D28" s="325"/>
      <c r="E28" s="325"/>
      <c r="F28" s="325"/>
      <c r="G28" s="326"/>
      <c r="I28" s="243"/>
      <c r="K28" s="243"/>
      <c r="L28" s="244" t="s">
        <v>392</v>
      </c>
      <c r="O28" s="232">
        <v>3</v>
      </c>
    </row>
    <row r="29" spans="1:80" x14ac:dyDescent="0.2">
      <c r="A29" s="233">
        <v>8</v>
      </c>
      <c r="B29" s="234" t="s">
        <v>393</v>
      </c>
      <c r="C29" s="235" t="s">
        <v>394</v>
      </c>
      <c r="D29" s="236" t="s">
        <v>308</v>
      </c>
      <c r="E29" s="237">
        <v>1</v>
      </c>
      <c r="F29" s="237"/>
      <c r="G29" s="238">
        <f>E29*F29</f>
        <v>0</v>
      </c>
      <c r="H29" s="239">
        <v>0</v>
      </c>
      <c r="I29" s="240">
        <f>E29*H29</f>
        <v>0</v>
      </c>
      <c r="J29" s="239"/>
      <c r="K29" s="240">
        <f>E29*J29</f>
        <v>0</v>
      </c>
      <c r="O29" s="232">
        <v>2</v>
      </c>
      <c r="AA29" s="205">
        <v>12</v>
      </c>
      <c r="AB29" s="205">
        <v>0</v>
      </c>
      <c r="AC29" s="205">
        <v>8</v>
      </c>
      <c r="AZ29" s="205">
        <v>2</v>
      </c>
      <c r="BA29" s="205">
        <f>IF(AZ29=1,G29,0)</f>
        <v>0</v>
      </c>
      <c r="BB29" s="205">
        <f>IF(AZ29=2,G29,0)</f>
        <v>0</v>
      </c>
      <c r="BC29" s="205">
        <f>IF(AZ29=3,G29,0)</f>
        <v>0</v>
      </c>
      <c r="BD29" s="205">
        <f>IF(AZ29=4,G29,0)</f>
        <v>0</v>
      </c>
      <c r="BE29" s="205">
        <f>IF(AZ29=5,G29,0)</f>
        <v>0</v>
      </c>
      <c r="CA29" s="232">
        <v>12</v>
      </c>
      <c r="CB29" s="232">
        <v>0</v>
      </c>
    </row>
    <row r="30" spans="1:80" ht="22.5" x14ac:dyDescent="0.2">
      <c r="A30" s="241"/>
      <c r="B30" s="242"/>
      <c r="C30" s="324" t="s">
        <v>395</v>
      </c>
      <c r="D30" s="325"/>
      <c r="E30" s="325"/>
      <c r="F30" s="325"/>
      <c r="G30" s="326"/>
      <c r="I30" s="243"/>
      <c r="K30" s="243"/>
      <c r="L30" s="244" t="s">
        <v>395</v>
      </c>
      <c r="O30" s="232">
        <v>3</v>
      </c>
    </row>
    <row r="31" spans="1:80" x14ac:dyDescent="0.2">
      <c r="A31" s="233">
        <v>9</v>
      </c>
      <c r="B31" s="234" t="s">
        <v>396</v>
      </c>
      <c r="C31" s="235" t="s">
        <v>397</v>
      </c>
      <c r="D31" s="236" t="s">
        <v>308</v>
      </c>
      <c r="E31" s="237">
        <v>1</v>
      </c>
      <c r="F31" s="237"/>
      <c r="G31" s="238">
        <f>E31*F31</f>
        <v>0</v>
      </c>
      <c r="H31" s="239">
        <v>0</v>
      </c>
      <c r="I31" s="240">
        <f>E31*H31</f>
        <v>0</v>
      </c>
      <c r="J31" s="239"/>
      <c r="K31" s="240">
        <f>E31*J31</f>
        <v>0</v>
      </c>
      <c r="O31" s="232">
        <v>2</v>
      </c>
      <c r="AA31" s="205">
        <v>12</v>
      </c>
      <c r="AB31" s="205">
        <v>0</v>
      </c>
      <c r="AC31" s="205">
        <v>9</v>
      </c>
      <c r="AZ31" s="205">
        <v>2</v>
      </c>
      <c r="BA31" s="205">
        <f>IF(AZ31=1,G31,0)</f>
        <v>0</v>
      </c>
      <c r="BB31" s="205">
        <f>IF(AZ31=2,G31,0)</f>
        <v>0</v>
      </c>
      <c r="BC31" s="205">
        <f>IF(AZ31=3,G31,0)</f>
        <v>0</v>
      </c>
      <c r="BD31" s="205">
        <f>IF(AZ31=4,G31,0)</f>
        <v>0</v>
      </c>
      <c r="BE31" s="205">
        <f>IF(AZ31=5,G31,0)</f>
        <v>0</v>
      </c>
      <c r="CA31" s="232">
        <v>12</v>
      </c>
      <c r="CB31" s="232">
        <v>0</v>
      </c>
    </row>
    <row r="32" spans="1:80" ht="22.5" x14ac:dyDescent="0.2">
      <c r="A32" s="241"/>
      <c r="B32" s="242"/>
      <c r="C32" s="324" t="s">
        <v>398</v>
      </c>
      <c r="D32" s="325"/>
      <c r="E32" s="325"/>
      <c r="F32" s="325"/>
      <c r="G32" s="326"/>
      <c r="I32" s="243"/>
      <c r="K32" s="243"/>
      <c r="L32" s="244" t="s">
        <v>398</v>
      </c>
      <c r="O32" s="232">
        <v>3</v>
      </c>
    </row>
    <row r="33" spans="1:57" x14ac:dyDescent="0.2">
      <c r="A33" s="251"/>
      <c r="B33" s="252" t="s">
        <v>92</v>
      </c>
      <c r="C33" s="253" t="s">
        <v>364</v>
      </c>
      <c r="D33" s="254"/>
      <c r="E33" s="255"/>
      <c r="F33" s="256"/>
      <c r="G33" s="257">
        <f>SUM(G7:G32)</f>
        <v>0</v>
      </c>
      <c r="H33" s="258"/>
      <c r="I33" s="259">
        <f>SUM(I7:I32)</f>
        <v>0</v>
      </c>
      <c r="J33" s="258"/>
      <c r="K33" s="259">
        <f>SUM(K7:K32)</f>
        <v>0</v>
      </c>
      <c r="O33" s="232">
        <v>4</v>
      </c>
      <c r="BA33" s="260">
        <f>SUM(BA7:BA32)</f>
        <v>0</v>
      </c>
      <c r="BB33" s="260">
        <f>SUM(BB7:BB32)</f>
        <v>0</v>
      </c>
      <c r="BC33" s="260">
        <f>SUM(BC7:BC32)</f>
        <v>0</v>
      </c>
      <c r="BD33" s="260">
        <f>SUM(BD7:BD32)</f>
        <v>0</v>
      </c>
      <c r="BE33" s="260">
        <f>SUM(BE7:BE32)</f>
        <v>0</v>
      </c>
    </row>
    <row r="34" spans="1:57" x14ac:dyDescent="0.2">
      <c r="E34" s="205"/>
    </row>
    <row r="35" spans="1:57" x14ac:dyDescent="0.2">
      <c r="E35" s="205"/>
    </row>
    <row r="36" spans="1:57" x14ac:dyDescent="0.2">
      <c r="E36" s="205"/>
    </row>
    <row r="37" spans="1:57" x14ac:dyDescent="0.2">
      <c r="E37" s="205"/>
    </row>
    <row r="38" spans="1:57" x14ac:dyDescent="0.2">
      <c r="E38" s="205"/>
    </row>
    <row r="39" spans="1:57" x14ac:dyDescent="0.2">
      <c r="E39" s="205"/>
    </row>
    <row r="40" spans="1:57" x14ac:dyDescent="0.2">
      <c r="E40" s="205"/>
    </row>
    <row r="41" spans="1:57" x14ac:dyDescent="0.2">
      <c r="E41" s="205"/>
    </row>
    <row r="42" spans="1:57" x14ac:dyDescent="0.2">
      <c r="E42" s="205"/>
    </row>
    <row r="43" spans="1:57" x14ac:dyDescent="0.2">
      <c r="E43" s="205"/>
    </row>
    <row r="44" spans="1:57" x14ac:dyDescent="0.2">
      <c r="E44" s="205"/>
    </row>
    <row r="45" spans="1:57" x14ac:dyDescent="0.2">
      <c r="E45" s="205"/>
    </row>
    <row r="46" spans="1:57" x14ac:dyDescent="0.2">
      <c r="E46" s="205"/>
    </row>
    <row r="47" spans="1:57" x14ac:dyDescent="0.2">
      <c r="E47" s="205"/>
    </row>
    <row r="48" spans="1:57" x14ac:dyDescent="0.2">
      <c r="E48" s="205"/>
    </row>
    <row r="49" spans="1:7" x14ac:dyDescent="0.2">
      <c r="E49" s="205"/>
    </row>
    <row r="50" spans="1:7" x14ac:dyDescent="0.2">
      <c r="E50" s="205"/>
    </row>
    <row r="51" spans="1:7" x14ac:dyDescent="0.2">
      <c r="E51" s="205"/>
    </row>
    <row r="52" spans="1:7" x14ac:dyDescent="0.2">
      <c r="E52" s="205"/>
    </row>
    <row r="53" spans="1:7" x14ac:dyDescent="0.2">
      <c r="E53" s="205"/>
    </row>
    <row r="54" spans="1:7" x14ac:dyDescent="0.2">
      <c r="E54" s="205"/>
    </row>
    <row r="55" spans="1:7" x14ac:dyDescent="0.2">
      <c r="E55" s="205"/>
    </row>
    <row r="56" spans="1:7" x14ac:dyDescent="0.2">
      <c r="E56" s="205"/>
    </row>
    <row r="57" spans="1:7" x14ac:dyDescent="0.2">
      <c r="A57" s="250"/>
      <c r="B57" s="250"/>
      <c r="C57" s="250"/>
      <c r="D57" s="250"/>
      <c r="E57" s="250"/>
      <c r="F57" s="250"/>
      <c r="G57" s="250"/>
    </row>
    <row r="58" spans="1:7" x14ac:dyDescent="0.2">
      <c r="A58" s="250"/>
      <c r="B58" s="250"/>
      <c r="C58" s="250"/>
      <c r="D58" s="250"/>
      <c r="E58" s="250"/>
      <c r="F58" s="250"/>
      <c r="G58" s="250"/>
    </row>
    <row r="59" spans="1:7" x14ac:dyDescent="0.2">
      <c r="A59" s="250"/>
      <c r="B59" s="250"/>
      <c r="C59" s="250"/>
      <c r="D59" s="250"/>
      <c r="E59" s="250"/>
      <c r="F59" s="250"/>
      <c r="G59" s="250"/>
    </row>
    <row r="60" spans="1:7" x14ac:dyDescent="0.2">
      <c r="A60" s="250"/>
      <c r="B60" s="250"/>
      <c r="C60" s="250"/>
      <c r="D60" s="250"/>
      <c r="E60" s="250"/>
      <c r="F60" s="250"/>
      <c r="G60" s="250"/>
    </row>
    <row r="61" spans="1:7" x14ac:dyDescent="0.2">
      <c r="E61" s="205"/>
    </row>
    <row r="62" spans="1:7" x14ac:dyDescent="0.2">
      <c r="E62" s="205"/>
    </row>
    <row r="63" spans="1:7" x14ac:dyDescent="0.2">
      <c r="E63" s="205"/>
    </row>
    <row r="64" spans="1:7" x14ac:dyDescent="0.2">
      <c r="E64" s="205"/>
    </row>
    <row r="65" spans="5:5" x14ac:dyDescent="0.2">
      <c r="E65" s="205"/>
    </row>
    <row r="66" spans="5:5" x14ac:dyDescent="0.2">
      <c r="E66" s="205"/>
    </row>
    <row r="67" spans="5:5" x14ac:dyDescent="0.2">
      <c r="E67" s="205"/>
    </row>
    <row r="68" spans="5:5" x14ac:dyDescent="0.2">
      <c r="E68" s="205"/>
    </row>
    <row r="69" spans="5:5" x14ac:dyDescent="0.2">
      <c r="E69" s="205"/>
    </row>
    <row r="70" spans="5:5" x14ac:dyDescent="0.2">
      <c r="E70" s="205"/>
    </row>
    <row r="71" spans="5:5" x14ac:dyDescent="0.2">
      <c r="E71" s="205"/>
    </row>
    <row r="72" spans="5:5" x14ac:dyDescent="0.2">
      <c r="E72" s="205"/>
    </row>
    <row r="73" spans="5:5" x14ac:dyDescent="0.2">
      <c r="E73" s="205"/>
    </row>
    <row r="74" spans="5:5" x14ac:dyDescent="0.2">
      <c r="E74" s="205"/>
    </row>
    <row r="75" spans="5:5" x14ac:dyDescent="0.2">
      <c r="E75" s="205"/>
    </row>
    <row r="76" spans="5:5" x14ac:dyDescent="0.2">
      <c r="E76" s="205"/>
    </row>
    <row r="77" spans="5:5" x14ac:dyDescent="0.2">
      <c r="E77" s="205"/>
    </row>
    <row r="78" spans="5:5" x14ac:dyDescent="0.2">
      <c r="E78" s="205"/>
    </row>
    <row r="79" spans="5:5" x14ac:dyDescent="0.2">
      <c r="E79" s="205"/>
    </row>
    <row r="80" spans="5:5" x14ac:dyDescent="0.2">
      <c r="E80" s="205"/>
    </row>
    <row r="81" spans="1:7" x14ac:dyDescent="0.2">
      <c r="E81" s="205"/>
    </row>
    <row r="82" spans="1:7" x14ac:dyDescent="0.2">
      <c r="E82" s="205"/>
    </row>
    <row r="83" spans="1:7" x14ac:dyDescent="0.2">
      <c r="E83" s="205"/>
    </row>
    <row r="84" spans="1:7" x14ac:dyDescent="0.2">
      <c r="E84" s="205"/>
    </row>
    <row r="85" spans="1:7" x14ac:dyDescent="0.2">
      <c r="E85" s="205"/>
    </row>
    <row r="86" spans="1:7" x14ac:dyDescent="0.2">
      <c r="E86" s="205"/>
    </row>
    <row r="87" spans="1:7" x14ac:dyDescent="0.2">
      <c r="E87" s="205"/>
    </row>
    <row r="88" spans="1:7" x14ac:dyDescent="0.2">
      <c r="E88" s="205"/>
    </row>
    <row r="89" spans="1:7" x14ac:dyDescent="0.2">
      <c r="E89" s="205"/>
    </row>
    <row r="90" spans="1:7" x14ac:dyDescent="0.2">
      <c r="E90" s="205"/>
    </row>
    <row r="91" spans="1:7" x14ac:dyDescent="0.2">
      <c r="E91" s="205"/>
    </row>
    <row r="92" spans="1:7" x14ac:dyDescent="0.2">
      <c r="A92" s="261"/>
      <c r="B92" s="261"/>
    </row>
    <row r="93" spans="1:7" x14ac:dyDescent="0.2">
      <c r="A93" s="250"/>
      <c r="B93" s="250"/>
      <c r="C93" s="262"/>
      <c r="D93" s="262"/>
      <c r="E93" s="263"/>
      <c r="F93" s="262"/>
      <c r="G93" s="264"/>
    </row>
    <row r="94" spans="1:7" x14ac:dyDescent="0.2">
      <c r="A94" s="265"/>
      <c r="B94" s="265"/>
      <c r="C94" s="250"/>
      <c r="D94" s="250"/>
      <c r="E94" s="266"/>
      <c r="F94" s="250"/>
      <c r="G94" s="250"/>
    </row>
    <row r="95" spans="1:7" x14ac:dyDescent="0.2">
      <c r="A95" s="250"/>
      <c r="B95" s="250"/>
      <c r="C95" s="250"/>
      <c r="D95" s="250"/>
      <c r="E95" s="266"/>
      <c r="F95" s="250"/>
      <c r="G95" s="250"/>
    </row>
    <row r="96" spans="1:7" x14ac:dyDescent="0.2">
      <c r="A96" s="250"/>
      <c r="B96" s="250"/>
      <c r="C96" s="250"/>
      <c r="D96" s="250"/>
      <c r="E96" s="266"/>
      <c r="F96" s="250"/>
      <c r="G96" s="250"/>
    </row>
    <row r="97" spans="1:7" x14ac:dyDescent="0.2">
      <c r="A97" s="250"/>
      <c r="B97" s="250"/>
      <c r="C97" s="250"/>
      <c r="D97" s="250"/>
      <c r="E97" s="266"/>
      <c r="F97" s="250"/>
      <c r="G97" s="250"/>
    </row>
    <row r="98" spans="1:7" x14ac:dyDescent="0.2">
      <c r="A98" s="250"/>
      <c r="B98" s="250"/>
      <c r="C98" s="250"/>
      <c r="D98" s="250"/>
      <c r="E98" s="266"/>
      <c r="F98" s="250"/>
      <c r="G98" s="250"/>
    </row>
    <row r="99" spans="1:7" x14ac:dyDescent="0.2">
      <c r="A99" s="250"/>
      <c r="B99" s="250"/>
      <c r="C99" s="250"/>
      <c r="D99" s="250"/>
      <c r="E99" s="266"/>
      <c r="F99" s="250"/>
      <c r="G99" s="250"/>
    </row>
    <row r="100" spans="1:7" x14ac:dyDescent="0.2">
      <c r="A100" s="250"/>
      <c r="B100" s="250"/>
      <c r="C100" s="250"/>
      <c r="D100" s="250"/>
      <c r="E100" s="266"/>
      <c r="F100" s="250"/>
      <c r="G100" s="250"/>
    </row>
    <row r="101" spans="1:7" x14ac:dyDescent="0.2">
      <c r="A101" s="250"/>
      <c r="B101" s="250"/>
      <c r="C101" s="250"/>
      <c r="D101" s="250"/>
      <c r="E101" s="266"/>
      <c r="F101" s="250"/>
      <c r="G101" s="250"/>
    </row>
    <row r="102" spans="1:7" x14ac:dyDescent="0.2">
      <c r="A102" s="250"/>
      <c r="B102" s="250"/>
      <c r="C102" s="250"/>
      <c r="D102" s="250"/>
      <c r="E102" s="266"/>
      <c r="F102" s="250"/>
      <c r="G102" s="250"/>
    </row>
    <row r="103" spans="1:7" x14ac:dyDescent="0.2">
      <c r="A103" s="250"/>
      <c r="B103" s="250"/>
      <c r="C103" s="250"/>
      <c r="D103" s="250"/>
      <c r="E103" s="266"/>
      <c r="F103" s="250"/>
      <c r="G103" s="250"/>
    </row>
    <row r="104" spans="1:7" x14ac:dyDescent="0.2">
      <c r="A104" s="250"/>
      <c r="B104" s="250"/>
      <c r="C104" s="250"/>
      <c r="D104" s="250"/>
      <c r="E104" s="266"/>
      <c r="F104" s="250"/>
      <c r="G104" s="250"/>
    </row>
    <row r="105" spans="1:7" x14ac:dyDescent="0.2">
      <c r="A105" s="250"/>
      <c r="B105" s="250"/>
      <c r="C105" s="250"/>
      <c r="D105" s="250"/>
      <c r="E105" s="266"/>
      <c r="F105" s="250"/>
      <c r="G105" s="250"/>
    </row>
    <row r="106" spans="1:7" x14ac:dyDescent="0.2">
      <c r="A106" s="250"/>
      <c r="B106" s="250"/>
      <c r="C106" s="250"/>
      <c r="D106" s="250"/>
      <c r="E106" s="266"/>
      <c r="F106" s="250"/>
      <c r="G106" s="250"/>
    </row>
  </sheetData>
  <mergeCells count="20">
    <mergeCell ref="C32:G32"/>
    <mergeCell ref="C16:G16"/>
    <mergeCell ref="C17:G17"/>
    <mergeCell ref="C18:G18"/>
    <mergeCell ref="C19:G19"/>
    <mergeCell ref="C20:G20"/>
    <mergeCell ref="C21:G21"/>
    <mergeCell ref="C22:G22"/>
    <mergeCell ref="C23:G23"/>
    <mergeCell ref="C25:G25"/>
    <mergeCell ref="C28:G28"/>
    <mergeCell ref="C30:G30"/>
    <mergeCell ref="C11:G11"/>
    <mergeCell ref="C14:G14"/>
    <mergeCell ref="C15:G15"/>
    <mergeCell ref="A1:G1"/>
    <mergeCell ref="A3:B3"/>
    <mergeCell ref="A4:B4"/>
    <mergeCell ref="E4:G4"/>
    <mergeCell ref="C9:G9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32</vt:i4>
      </vt:variant>
    </vt:vector>
  </HeadingPairs>
  <TitlesOfParts>
    <vt:vector size="39" baseType="lpstr">
      <vt:lpstr>Stavba</vt:lpstr>
      <vt:lpstr>IO 01 IO 01 KL</vt:lpstr>
      <vt:lpstr>IO 01 IO 01 Rek</vt:lpstr>
      <vt:lpstr>IO 01 IO 01 Pol</vt:lpstr>
      <vt:lpstr>VNON VNON KL</vt:lpstr>
      <vt:lpstr>VNON VNON Rek</vt:lpstr>
      <vt:lpstr>VNON VNON Pol</vt:lpstr>
      <vt:lpstr>Stavba!CelkemObjekty</vt:lpstr>
      <vt:lpstr>Stavba!CisloStavby</vt:lpstr>
      <vt:lpstr>Stavba!dadresa</vt:lpstr>
      <vt:lpstr>Stavba!DIČ</vt:lpstr>
      <vt:lpstr>Stavba!dmisto</vt:lpstr>
      <vt:lpstr>Stavba!dpsc</vt:lpstr>
      <vt:lpstr>Stavba!IČO</vt:lpstr>
      <vt:lpstr>Stavba!NazevObjektu</vt:lpstr>
      <vt:lpstr>Stavba!NazevStavby</vt:lpstr>
      <vt:lpstr>'IO 01 IO 01 Pol'!Názvy_tisku</vt:lpstr>
      <vt:lpstr>'IO 01 IO 01 Rek'!Názvy_tisku</vt:lpstr>
      <vt:lpstr>'VNON VNON Pol'!Názvy_tisku</vt:lpstr>
      <vt:lpstr>'VNON VNON Rek'!Názvy_tisku</vt:lpstr>
      <vt:lpstr>Stavba!Objednatel</vt:lpstr>
      <vt:lpstr>Stavba!Objekt</vt:lpstr>
      <vt:lpstr>'IO 01 IO 01 KL'!Oblast_tisku</vt:lpstr>
      <vt:lpstr>'IO 01 IO 01 Pol'!Oblast_tisku</vt:lpstr>
      <vt:lpstr>'IO 01 IO 01 Rek'!Oblast_tisku</vt:lpstr>
      <vt:lpstr>Stavba!Oblast_tisku</vt:lpstr>
      <vt:lpstr>'VNON VNON KL'!Oblast_tisku</vt:lpstr>
      <vt:lpstr>'VNON VNON Pol'!Oblast_tisku</vt:lpstr>
      <vt:lpstr>'VNON VNON Rek'!Oblast_tisku</vt:lpstr>
      <vt:lpstr>Stavba!odic</vt:lpstr>
      <vt:lpstr>Stavba!oico</vt:lpstr>
      <vt:lpstr>Stavba!omisto</vt:lpstr>
      <vt:lpstr>Stavba!onazev</vt:lpstr>
      <vt:lpstr>Stavba!opsc</vt:lpstr>
      <vt:lpstr>Stavba!SazbaDPH1</vt:lpstr>
      <vt:lpstr>Stavba!SazbaDPH2</vt:lpstr>
      <vt:lpstr>Stavba!SoucetDilu</vt:lpstr>
      <vt:lpstr>Stavba!StavbaCelkem</vt:lpstr>
      <vt:lpstr>Stavba!Zhotovitel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Majíček</dc:creator>
  <cp:lastModifiedBy>Hlahůlek Josef</cp:lastModifiedBy>
  <cp:lastPrinted>2017-09-09T16:01:58Z</cp:lastPrinted>
  <dcterms:created xsi:type="dcterms:W3CDTF">2017-09-09T15:46:33Z</dcterms:created>
  <dcterms:modified xsi:type="dcterms:W3CDTF">2018-03-06T06:46:46Z</dcterms:modified>
</cp:coreProperties>
</file>